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강미선\Desktop\예산서.결산서\2022년결산서\"/>
    </mc:Choice>
  </mc:AlternateContent>
  <xr:revisionPtr revIDLastSave="0" documentId="13_ncr:1_{5EBC1D80-8A25-4127-AAE7-9495498EE61B}" xr6:coauthVersionLast="36" xr6:coauthVersionMax="36" xr10:uidLastSave="{00000000-0000-0000-0000-000000000000}"/>
  <bookViews>
    <workbookView xWindow="0" yWindow="0" windowWidth="28800" windowHeight="12285" activeTab="3" xr2:uid="{00000000-000D-0000-FFFF-FFFF00000000}"/>
  </bookViews>
  <sheets>
    <sheet name="Sheet1 (2)" sheetId="4" r:id="rId1"/>
    <sheet name="Sheet2" sheetId="2" r:id="rId2"/>
    <sheet name="Sheet3" sheetId="3" r:id="rId3"/>
    <sheet name="아이돌봄제외" sheetId="5" r:id="rId4"/>
  </sheets>
  <definedNames>
    <definedName name="_xlnm.Print_Titles" localSheetId="0">'Sheet1 (2)'!$3:$6</definedName>
    <definedName name="_xlnm.Print_Titles" localSheetId="3">아이돌봄제외!$3:$6</definedName>
  </definedNames>
  <calcPr calcId="191029"/>
</workbook>
</file>

<file path=xl/calcChain.xml><?xml version="1.0" encoding="utf-8"?>
<calcChain xmlns="http://schemas.openxmlformats.org/spreadsheetml/2006/main">
  <c r="F53" i="5" l="1"/>
  <c r="V45" i="5" l="1"/>
  <c r="E7" i="5" l="1"/>
  <c r="F7" i="5"/>
  <c r="Z47" i="5"/>
  <c r="D49" i="5" l="1"/>
  <c r="D50" i="5"/>
  <c r="D51" i="5"/>
  <c r="E51" i="5"/>
  <c r="E50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F49" i="5"/>
  <c r="D48" i="5"/>
  <c r="Y47" i="5"/>
  <c r="X47" i="5"/>
  <c r="D46" i="5"/>
  <c r="D45" i="5" s="1"/>
  <c r="Z45" i="5"/>
  <c r="Z7" i="5" s="1"/>
  <c r="Y45" i="5"/>
  <c r="X45" i="5"/>
  <c r="W45" i="5"/>
  <c r="D44" i="5"/>
  <c r="O43" i="5"/>
  <c r="D43" i="5"/>
  <c r="D42" i="5"/>
  <c r="D41" i="5"/>
  <c r="D40" i="5"/>
  <c r="D39" i="5"/>
  <c r="D38" i="5"/>
  <c r="D37" i="5"/>
  <c r="D36" i="5"/>
  <c r="D35" i="5"/>
  <c r="D24" i="5" s="1"/>
  <c r="D34" i="5"/>
  <c r="D33" i="5"/>
  <c r="D32" i="5"/>
  <c r="D31" i="5"/>
  <c r="D30" i="5"/>
  <c r="D29" i="5"/>
  <c r="D28" i="5"/>
  <c r="D27" i="5"/>
  <c r="D26" i="5"/>
  <c r="D25" i="5"/>
  <c r="O24" i="5"/>
  <c r="G24" i="5"/>
  <c r="F24" i="5"/>
  <c r="E24" i="5" s="1"/>
  <c r="E23" i="5"/>
  <c r="D23" i="5"/>
  <c r="E22" i="5"/>
  <c r="D22" i="5"/>
  <c r="E21" i="5"/>
  <c r="D21" i="5"/>
  <c r="E20" i="5"/>
  <c r="D20" i="5"/>
  <c r="E19" i="5"/>
  <c r="D19" i="5"/>
  <c r="E18" i="5"/>
  <c r="D18" i="5"/>
  <c r="G17" i="5"/>
  <c r="F17" i="5"/>
  <c r="E17" i="5"/>
  <c r="E16" i="5"/>
  <c r="D16" i="5"/>
  <c r="E15" i="5"/>
  <c r="D15" i="5"/>
  <c r="F14" i="5"/>
  <c r="E14" i="5"/>
  <c r="D14" i="5"/>
  <c r="E13" i="5"/>
  <c r="D13" i="5"/>
  <c r="D12" i="5"/>
  <c r="D11" i="5"/>
  <c r="D10" i="5"/>
  <c r="G9" i="5"/>
  <c r="F9" i="5"/>
  <c r="E9" i="5" s="1"/>
  <c r="E8" i="5" s="1"/>
  <c r="G8" i="5"/>
  <c r="G7" i="5" s="1"/>
  <c r="Y7" i="5"/>
  <c r="X7" i="5"/>
  <c r="W7" i="5"/>
  <c r="D7" i="5" l="1"/>
  <c r="D47" i="5"/>
  <c r="D17" i="5"/>
  <c r="F8" i="5"/>
  <c r="D9" i="5"/>
  <c r="D8" i="5" s="1"/>
  <c r="O7" i="5"/>
  <c r="V7" i="5"/>
  <c r="E49" i="5"/>
  <c r="O24" i="4"/>
  <c r="AA7" i="4"/>
  <c r="Y24" i="4"/>
  <c r="X24" i="4"/>
  <c r="W24" i="4"/>
  <c r="Z48" i="4"/>
  <c r="Z24" i="4" s="1"/>
  <c r="Y48" i="4"/>
  <c r="Y7" i="4" s="1"/>
  <c r="D48" i="4"/>
  <c r="D49" i="4"/>
  <c r="U7" i="4"/>
  <c r="V7" i="4"/>
  <c r="W7" i="4"/>
  <c r="X7" i="4"/>
  <c r="I7" i="4"/>
  <c r="J7" i="4"/>
  <c r="L7" i="4"/>
  <c r="N7" i="4"/>
  <c r="P7" i="4"/>
  <c r="Q7" i="4"/>
  <c r="R7" i="4"/>
  <c r="S7" i="4"/>
  <c r="T7" i="4"/>
  <c r="D47" i="4"/>
  <c r="D51" i="4"/>
  <c r="D52" i="4"/>
  <c r="I50" i="4"/>
  <c r="J50" i="4"/>
  <c r="K50" i="4"/>
  <c r="L50" i="4"/>
  <c r="M50" i="4"/>
  <c r="N50" i="4"/>
  <c r="O50" i="4"/>
  <c r="O7" i="4" s="1"/>
  <c r="P50" i="4"/>
  <c r="Q50" i="4"/>
  <c r="R50" i="4"/>
  <c r="S50" i="4"/>
  <c r="T50" i="4"/>
  <c r="U50" i="4"/>
  <c r="V50" i="4"/>
  <c r="W50" i="4"/>
  <c r="X50" i="4"/>
  <c r="Y50" i="4"/>
  <c r="Z50" i="4"/>
  <c r="AA50" i="4"/>
  <c r="H50" i="4"/>
  <c r="F50" i="4"/>
  <c r="E50" i="4"/>
  <c r="E52" i="4"/>
  <c r="E51" i="4"/>
  <c r="Z7" i="4" l="1"/>
  <c r="D50" i="4"/>
  <c r="G7" i="4" l="1"/>
  <c r="D46" i="4"/>
  <c r="D45" i="4"/>
  <c r="O44" i="4"/>
  <c r="G8" i="4"/>
  <c r="G9" i="4"/>
  <c r="G17" i="4"/>
  <c r="E13" i="4"/>
  <c r="D35" i="4"/>
  <c r="D36" i="4"/>
  <c r="D37" i="4"/>
  <c r="Y46" i="4"/>
  <c r="AA46" i="4"/>
  <c r="Z46" i="4"/>
  <c r="N24" i="4"/>
  <c r="P24" i="4"/>
  <c r="D26" i="4"/>
  <c r="D27" i="4"/>
  <c r="D28" i="4"/>
  <c r="D25" i="4"/>
  <c r="L18" i="2" l="1"/>
  <c r="L20" i="2"/>
  <c r="K18" i="2"/>
  <c r="D41" i="4" l="1"/>
  <c r="F24" i="4"/>
  <c r="T24" i="4"/>
  <c r="D29" i="4" l="1"/>
  <c r="D30" i="4"/>
  <c r="D31" i="4"/>
  <c r="D32" i="4"/>
  <c r="D33" i="4"/>
  <c r="D34" i="4"/>
  <c r="D38" i="4"/>
  <c r="D39" i="4"/>
  <c r="D40" i="4"/>
  <c r="D42" i="4"/>
  <c r="D43" i="4"/>
  <c r="H24" i="4"/>
  <c r="H7" i="4" s="1"/>
  <c r="I24" i="4"/>
  <c r="J24" i="4"/>
  <c r="K24" i="4"/>
  <c r="K7" i="4" s="1"/>
  <c r="L24" i="4"/>
  <c r="M24" i="4"/>
  <c r="M7" i="4" s="1"/>
  <c r="Q24" i="4"/>
  <c r="R24" i="4"/>
  <c r="S24" i="4"/>
  <c r="U24" i="4"/>
  <c r="V24" i="4"/>
  <c r="X46" i="4"/>
  <c r="W46" i="4"/>
  <c r="F17" i="4" l="1"/>
  <c r="G24" i="4"/>
  <c r="E24" i="4" l="1"/>
  <c r="E15" i="4" l="1"/>
  <c r="E16" i="4"/>
  <c r="E18" i="4"/>
  <c r="E19" i="4"/>
  <c r="E20" i="4"/>
  <c r="E21" i="4"/>
  <c r="E22" i="4"/>
  <c r="E23" i="4"/>
  <c r="E17" i="4" l="1"/>
  <c r="D44" i="4"/>
  <c r="D24" i="4"/>
  <c r="D7" i="4" s="1"/>
  <c r="D23" i="4"/>
  <c r="D22" i="4"/>
  <c r="D21" i="4"/>
  <c r="D20" i="4"/>
  <c r="D19" i="4"/>
  <c r="D18" i="4"/>
  <c r="D17" i="4"/>
  <c r="D16" i="4"/>
  <c r="D15" i="4"/>
  <c r="F14" i="4"/>
  <c r="D13" i="4"/>
  <c r="D12" i="4"/>
  <c r="D11" i="4"/>
  <c r="D10" i="4"/>
  <c r="F9" i="4"/>
  <c r="D14" i="4" l="1"/>
  <c r="E14" i="4"/>
  <c r="D9" i="4"/>
  <c r="D8" i="4" s="1"/>
  <c r="E9" i="4"/>
  <c r="F8" i="4"/>
  <c r="F7" i="4" s="1"/>
  <c r="E8" i="4" l="1"/>
  <c r="E7" i="4" s="1"/>
  <c r="L24" i="5" l="1"/>
  <c r="L7" i="5" s="1"/>
  <c r="U24" i="5"/>
  <c r="U7" i="5" s="1"/>
  <c r="M24" i="5"/>
  <c r="M7" i="5" s="1"/>
  <c r="I24" i="5"/>
  <c r="I7" i="5" s="1"/>
  <c r="T24" i="5"/>
  <c r="T7" i="5" s="1"/>
  <c r="R24" i="5"/>
  <c r="R7" i="5" s="1"/>
  <c r="P24" i="5"/>
  <c r="P7" i="5" s="1"/>
  <c r="N24" i="5"/>
  <c r="N7" i="5" s="1"/>
  <c r="J24" i="5"/>
  <c r="J7" i="5" s="1"/>
  <c r="S24" i="5"/>
  <c r="S7" i="5" s="1"/>
  <c r="Q24" i="5"/>
  <c r="Q7" i="5" s="1"/>
  <c r="K24" i="5"/>
  <c r="K7" i="5" s="1"/>
  <c r="H24" i="5"/>
  <c r="H7" i="5" s="1"/>
</calcChain>
</file>

<file path=xl/sharedStrings.xml><?xml version="1.0" encoding="utf-8"?>
<sst xmlns="http://schemas.openxmlformats.org/spreadsheetml/2006/main" count="165" uniqueCount="82">
  <si>
    <t>관</t>
    <phoneticPr fontId="2" type="noConversion"/>
  </si>
  <si>
    <t>항</t>
    <phoneticPr fontId="2" type="noConversion"/>
  </si>
  <si>
    <t>목</t>
    <phoneticPr fontId="2" type="noConversion"/>
  </si>
  <si>
    <t>(단위 : 원)</t>
    <phoneticPr fontId="2" type="noConversion"/>
  </si>
  <si>
    <t>과           목</t>
    <phoneticPr fontId="2" type="noConversion"/>
  </si>
  <si>
    <t>보조금</t>
    <phoneticPr fontId="2" type="noConversion"/>
  </si>
  <si>
    <t>자부담</t>
    <phoneticPr fontId="2" type="noConversion"/>
  </si>
  <si>
    <t>총계</t>
    <phoneticPr fontId="2" type="noConversion"/>
  </si>
  <si>
    <t>후원금</t>
    <phoneticPr fontId="2" type="noConversion"/>
  </si>
  <si>
    <t>이용자부담금</t>
    <phoneticPr fontId="2" type="noConversion"/>
  </si>
  <si>
    <t>운영비</t>
    <phoneticPr fontId="2" type="noConversion"/>
  </si>
  <si>
    <t>인건비</t>
    <phoneticPr fontId="2" type="noConversion"/>
  </si>
  <si>
    <t xml:space="preserve">급여 </t>
    <phoneticPr fontId="2" type="noConversion"/>
  </si>
  <si>
    <t>제수당</t>
    <phoneticPr fontId="2" type="noConversion"/>
  </si>
  <si>
    <t>퇴직금 및 퇴직적립금</t>
    <phoneticPr fontId="2" type="noConversion"/>
  </si>
  <si>
    <t>사회보험부담비용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</si>
  <si>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</si>
  <si>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</si>
  <si>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</si>
  <si>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</si>
  <si>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</si>
  <si>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</si>
  <si>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</si>
  <si>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</si>
  <si>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</si>
  <si>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사업비</t>
    <phoneticPr fontId="2" type="noConversion"/>
  </si>
  <si>
    <t>가족관계</t>
    <phoneticPr fontId="2" type="noConversion"/>
  </si>
  <si>
    <t>가족돌봄</t>
    <phoneticPr fontId="2" type="noConversion"/>
  </si>
  <si>
    <t>가족생활</t>
    <phoneticPr fontId="2" type="noConversion"/>
  </si>
  <si>
    <t>지역공동체</t>
    <phoneticPr fontId="2" type="noConversion"/>
  </si>
  <si>
    <t>후원금</t>
    <phoneticPr fontId="2" type="noConversion"/>
  </si>
  <si>
    <t>이용자부담금</t>
    <phoneticPr fontId="2" type="noConversion"/>
  </si>
  <si>
    <t>센터운영비</t>
    <phoneticPr fontId="2" type="noConversion"/>
  </si>
  <si>
    <t xml:space="preserve"> </t>
    <phoneticPr fontId="2" type="noConversion"/>
  </si>
  <si>
    <t>소계</t>
    <phoneticPr fontId="2" type="noConversion"/>
  </si>
  <si>
    <t>비지정
후원금</t>
    <phoneticPr fontId="2" type="noConversion"/>
  </si>
  <si>
    <t>공동육아나눔터</t>
    <phoneticPr fontId="2" type="noConversion"/>
  </si>
  <si>
    <t>아이돌봄지원사업</t>
    <phoneticPr fontId="2" type="noConversion"/>
  </si>
  <si>
    <t>종사자
사회복지수당</t>
    <phoneticPr fontId="2" type="noConversion"/>
  </si>
  <si>
    <t>세출합계</t>
    <phoneticPr fontId="2" type="noConversion"/>
  </si>
  <si>
    <t>방문교육지도사처우개선비</t>
    <phoneticPr fontId="2" type="noConversion"/>
  </si>
  <si>
    <t>멘토링</t>
    <phoneticPr fontId="2" type="noConversion"/>
  </si>
  <si>
    <t>지정후원금</t>
    <phoneticPr fontId="2" type="noConversion"/>
  </si>
  <si>
    <t>사례관리지원사업</t>
    <phoneticPr fontId="2" type="noConversion"/>
  </si>
  <si>
    <t>다이음</t>
    <phoneticPr fontId="2" type="noConversion"/>
  </si>
  <si>
    <t>다문화가족자녀한글교육지원</t>
    <phoneticPr fontId="2" type="noConversion"/>
  </si>
  <si>
    <t>양성평등</t>
    <phoneticPr fontId="2" type="noConversion"/>
  </si>
  <si>
    <t>방문교육</t>
    <phoneticPr fontId="2" type="noConversion"/>
  </si>
  <si>
    <t>다이음</t>
    <phoneticPr fontId="2" type="noConversion"/>
  </si>
  <si>
    <t>멘토링</t>
    <phoneticPr fontId="2" type="noConversion"/>
  </si>
  <si>
    <t>다문화가족자녀한글교육지원</t>
    <phoneticPr fontId="2" type="noConversion"/>
  </si>
  <si>
    <t>양성평등</t>
    <phoneticPr fontId="2" type="noConversion"/>
  </si>
  <si>
    <t>차량구입지원</t>
    <phoneticPr fontId="2" type="noConversion"/>
  </si>
  <si>
    <t>종사자복지수당</t>
    <phoneticPr fontId="2" type="noConversion"/>
  </si>
  <si>
    <t>방문교육</t>
    <phoneticPr fontId="2" type="noConversion"/>
  </si>
  <si>
    <t>공동육아나눔터</t>
    <phoneticPr fontId="2" type="noConversion"/>
  </si>
  <si>
    <t>아이돌봄지원사업</t>
    <phoneticPr fontId="2" type="noConversion"/>
  </si>
  <si>
    <t>특수목적한국어</t>
    <phoneticPr fontId="2" type="noConversion"/>
  </si>
  <si>
    <t>결혼이민자역량강화</t>
    <phoneticPr fontId="2" type="noConversion"/>
  </si>
  <si>
    <t>사업비이월금</t>
    <phoneticPr fontId="2" type="noConversion"/>
  </si>
  <si>
    <t>후원금</t>
    <phoneticPr fontId="2" type="noConversion"/>
  </si>
  <si>
    <t>기타사업비</t>
    <phoneticPr fontId="2" type="noConversion"/>
  </si>
  <si>
    <t>특성화사업비</t>
    <phoneticPr fontId="2" type="noConversion"/>
  </si>
  <si>
    <t>특화사업비</t>
    <phoneticPr fontId="2" type="noConversion"/>
  </si>
  <si>
    <t>사례관리지원사업</t>
    <phoneticPr fontId="2" type="noConversion"/>
  </si>
  <si>
    <t xml:space="preserve"> 2022년 고성군가족센터 세출 총괄 결산서</t>
    <phoneticPr fontId="2" type="noConversion"/>
  </si>
  <si>
    <t>다문화가족
모국방문</t>
    <phoneticPr fontId="2" type="noConversion"/>
  </si>
  <si>
    <t>다문화가족언어발달지원</t>
    <phoneticPr fontId="2" type="noConversion"/>
  </si>
  <si>
    <t>다문화마음치유어울림교실</t>
    <phoneticPr fontId="2" type="noConversion"/>
  </si>
  <si>
    <t>복지포인트</t>
    <phoneticPr fontId="2" type="noConversion"/>
  </si>
  <si>
    <t>다문화가족언어발달지원</t>
    <phoneticPr fontId="2" type="noConversion"/>
  </si>
  <si>
    <t>복지포인트</t>
    <phoneticPr fontId="2" type="noConversion"/>
  </si>
  <si>
    <t>동행복지재단</t>
    <phoneticPr fontId="2" type="noConversion"/>
  </si>
  <si>
    <t>다문화가정및취약계층</t>
    <phoneticPr fontId="2" type="noConversion"/>
  </si>
  <si>
    <t>기능보강
(센터이전)</t>
    <phoneticPr fontId="2" type="noConversion"/>
  </si>
  <si>
    <t>다문화마음치유어울림교실</t>
    <phoneticPr fontId="2" type="noConversion"/>
  </si>
  <si>
    <t>예금이자수입이월금</t>
    <phoneticPr fontId="2" type="noConversion"/>
  </si>
  <si>
    <t>후원금이월금</t>
    <phoneticPr fontId="2" type="noConversion"/>
  </si>
  <si>
    <t>이월금(반환금)</t>
    <phoneticPr fontId="2" type="noConversion"/>
  </si>
  <si>
    <t>사회보장정보원
(월드비젼협업)</t>
    <phoneticPr fontId="2" type="noConversion"/>
  </si>
  <si>
    <t>이월금</t>
    <phoneticPr fontId="2" type="noConversion"/>
  </si>
  <si>
    <t>다문화가족모국방문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</si>
</sst>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color rgb="FF000000"/>
      <name val="굴림"/>
      <family val="3"/>
      <charset val="129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14"/>
      <color rgb="FFFFFFFF"/>
      <name val="HY그래픽M (본문)"/>
      <family val="3"/>
      <charset val="129"/>
    </font>
    <font>
      <sz val="14"/>
      <color rgb="FF000000"/>
      <name val="HY그래픽M (본문)"/>
      <family val="3"/>
      <charset val="129"/>
    </font>
    <font>
      <b/>
      <sz val="14"/>
      <color rgb="FF000000"/>
      <name val="HY그래픽M (본문)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1" fontId="4" fillId="0" borderId="0" xfId="1" applyFont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 wrapText="1"/>
    </xf>
    <xf numFmtId="41" fontId="3" fillId="0" borderId="0" xfId="0" applyNumberFormat="1" applyFont="1">
      <alignment vertical="center"/>
    </xf>
    <xf numFmtId="41" fontId="7" fillId="0" borderId="3" xfId="1" applyFont="1" applyBorder="1">
      <alignment vertical="center"/>
    </xf>
    <xf numFmtId="41" fontId="7" fillId="0" borderId="1" xfId="1" applyFont="1" applyBorder="1">
      <alignment vertical="center"/>
    </xf>
    <xf numFmtId="0" fontId="7" fillId="0" borderId="1" xfId="0" applyFont="1" applyBorder="1">
      <alignment vertical="center"/>
    </xf>
    <xf numFmtId="41" fontId="7" fillId="0" borderId="1" xfId="1" applyFont="1" applyBorder="1" applyAlignment="1">
      <alignment vertical="center" wrapText="1"/>
    </xf>
    <xf numFmtId="41" fontId="7" fillId="0" borderId="1" xfId="1" applyFont="1" applyFill="1" applyBorder="1" applyAlignment="1">
      <alignment vertical="center" wrapText="1"/>
    </xf>
    <xf numFmtId="41" fontId="7" fillId="0" borderId="1" xfId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41" fontId="8" fillId="2" borderId="7" xfId="0" applyNumberFormat="1" applyFont="1" applyFill="1" applyBorder="1" applyAlignment="1">
      <alignment horizontal="right" vertical="center"/>
    </xf>
    <xf numFmtId="41" fontId="8" fillId="3" borderId="1" xfId="0" applyNumberFormat="1" applyFont="1" applyFill="1" applyBorder="1" applyAlignment="1">
      <alignment horizontal="right" vertical="center"/>
    </xf>
    <xf numFmtId="41" fontId="8" fillId="3" borderId="1" xfId="1" applyFont="1" applyFill="1" applyBorder="1" applyAlignment="1">
      <alignment horizontal="right" vertical="center"/>
    </xf>
    <xf numFmtId="41" fontId="8" fillId="0" borderId="1" xfId="0" applyNumberFormat="1" applyFont="1" applyFill="1" applyBorder="1" applyAlignment="1">
      <alignment horizontal="right" vertical="center"/>
    </xf>
    <xf numFmtId="41" fontId="8" fillId="0" borderId="1" xfId="1" applyFont="1" applyFill="1" applyBorder="1" applyAlignment="1">
      <alignment horizontal="right" vertical="center"/>
    </xf>
    <xf numFmtId="41" fontId="8" fillId="0" borderId="1" xfId="1" applyFont="1" applyBorder="1" applyAlignment="1">
      <alignment horizontal="right" vertical="center"/>
    </xf>
    <xf numFmtId="41" fontId="7" fillId="0" borderId="1" xfId="1" applyFont="1" applyBorder="1" applyAlignment="1">
      <alignment horizontal="right" vertical="center"/>
    </xf>
    <xf numFmtId="41" fontId="7" fillId="0" borderId="1" xfId="0" applyNumberFormat="1" applyFont="1" applyFill="1" applyBorder="1" applyAlignment="1">
      <alignment horizontal="right" vertical="center"/>
    </xf>
    <xf numFmtId="41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41" fontId="8" fillId="0" borderId="1" xfId="0" applyNumberFormat="1" applyFont="1" applyBorder="1" applyAlignment="1">
      <alignment horizontal="right" vertical="center"/>
    </xf>
    <xf numFmtId="41" fontId="7" fillId="3" borderId="1" xfId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41" fontId="8" fillId="3" borderId="1" xfId="1" applyFont="1" applyFill="1" applyBorder="1" applyAlignment="1">
      <alignment horizontal="right" vertical="center" shrinkToFit="1"/>
    </xf>
    <xf numFmtId="41" fontId="8" fillId="0" borderId="3" xfId="1" applyFont="1" applyBorder="1" applyAlignment="1">
      <alignment horizontal="left" vertical="center"/>
    </xf>
    <xf numFmtId="41" fontId="8" fillId="0" borderId="1" xfId="1" applyFont="1" applyBorder="1" applyAlignment="1">
      <alignment horizontal="left" vertical="center"/>
    </xf>
    <xf numFmtId="3" fontId="0" fillId="0" borderId="0" xfId="0" applyNumberFormat="1">
      <alignment vertical="center"/>
    </xf>
    <xf numFmtId="3" fontId="9" fillId="0" borderId="15" xfId="0" applyNumberFormat="1" applyFont="1" applyBorder="1" applyAlignment="1">
      <alignment horizontal="right" vertical="center" wrapText="1" readingOrder="1"/>
    </xf>
    <xf numFmtId="3" fontId="10" fillId="0" borderId="15" xfId="0" applyNumberFormat="1" applyFont="1" applyBorder="1" applyAlignment="1">
      <alignment horizontal="right" vertical="center" wrapText="1" readingOrder="1"/>
    </xf>
    <xf numFmtId="3" fontId="11" fillId="0" borderId="15" xfId="0" applyNumberFormat="1" applyFont="1" applyBorder="1" applyAlignment="1">
      <alignment horizontal="right" vertical="center" wrapText="1" readingOrder="1"/>
    </xf>
    <xf numFmtId="41" fontId="7" fillId="0" borderId="1" xfId="1" applyFont="1" applyBorder="1" applyAlignment="1">
      <alignment horizontal="left" vertical="center"/>
    </xf>
    <xf numFmtId="176" fontId="7" fillId="0" borderId="1" xfId="1" applyNumberFormat="1" applyFont="1" applyBorder="1" applyAlignment="1">
      <alignment vertical="center" wrapText="1" shrinkToFit="1"/>
    </xf>
    <xf numFmtId="41" fontId="4" fillId="0" borderId="0" xfId="0" applyNumberFormat="1" applyFont="1">
      <alignment vertical="center"/>
    </xf>
    <xf numFmtId="41" fontId="7" fillId="0" borderId="10" xfId="1" applyFont="1" applyFill="1" applyBorder="1" applyAlignment="1">
      <alignment vertical="center" wrapText="1"/>
    </xf>
    <xf numFmtId="41" fontId="7" fillId="0" borderId="17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2" xfId="0" applyFont="1" applyBorder="1">
      <alignment vertical="center"/>
    </xf>
    <xf numFmtId="0" fontId="7" fillId="0" borderId="8" xfId="0" applyNumberFormat="1" applyFont="1" applyBorder="1" applyAlignment="1">
      <alignment horizontal="center" vertical="center"/>
    </xf>
    <xf numFmtId="41" fontId="7" fillId="0" borderId="1" xfId="1" applyFont="1" applyBorder="1" applyAlignment="1">
      <alignment horizontal="left" vertical="center"/>
    </xf>
    <xf numFmtId="0" fontId="7" fillId="0" borderId="13" xfId="0" applyFont="1" applyFill="1" applyBorder="1" applyAlignment="1">
      <alignment horizontal="center" vertical="center" wrapText="1"/>
    </xf>
    <xf numFmtId="41" fontId="8" fillId="0" borderId="6" xfId="1" applyFont="1" applyBorder="1" applyAlignment="1">
      <alignment horizontal="center" vertical="center"/>
    </xf>
    <xf numFmtId="41" fontId="8" fillId="0" borderId="7" xfId="1" applyFont="1" applyBorder="1" applyAlignment="1">
      <alignment horizontal="center" vertical="center"/>
    </xf>
    <xf numFmtId="41" fontId="8" fillId="3" borderId="12" xfId="0" applyNumberFormat="1" applyFont="1" applyFill="1" applyBorder="1" applyAlignment="1">
      <alignment horizontal="center" vertical="center"/>
    </xf>
    <xf numFmtId="41" fontId="8" fillId="3" borderId="11" xfId="0" applyNumberFormat="1" applyFont="1" applyFill="1" applyBorder="1" applyAlignment="1">
      <alignment horizontal="center" vertical="center"/>
    </xf>
    <xf numFmtId="41" fontId="8" fillId="3" borderId="2" xfId="0" applyNumberFormat="1" applyFont="1" applyFill="1" applyBorder="1" applyAlignment="1">
      <alignment horizontal="center" vertical="center"/>
    </xf>
    <xf numFmtId="41" fontId="7" fillId="0" borderId="1" xfId="1" applyFont="1" applyFill="1" applyBorder="1" applyAlignment="1">
      <alignment horizontal="center" vertical="center" wrapText="1"/>
    </xf>
    <xf numFmtId="41" fontId="7" fillId="0" borderId="10" xfId="1" applyFont="1" applyFill="1" applyBorder="1" applyAlignment="1">
      <alignment horizontal="center" vertical="center" wrapText="1"/>
    </xf>
    <xf numFmtId="41" fontId="7" fillId="0" borderId="1" xfId="1" applyFont="1" applyBorder="1" applyAlignment="1">
      <alignment horizontal="left" vertical="center"/>
    </xf>
    <xf numFmtId="41" fontId="7" fillId="0" borderId="7" xfId="1" applyFont="1" applyFill="1" applyBorder="1" applyAlignment="1">
      <alignment horizontal="center" vertical="center" wrapText="1"/>
    </xf>
    <xf numFmtId="41" fontId="8" fillId="3" borderId="12" xfId="0" applyNumberFormat="1" applyFont="1" applyFill="1" applyBorder="1" applyAlignment="1">
      <alignment horizontal="left" vertical="center"/>
    </xf>
    <xf numFmtId="41" fontId="8" fillId="3" borderId="11" xfId="0" applyNumberFormat="1" applyFont="1" applyFill="1" applyBorder="1" applyAlignment="1">
      <alignment horizontal="left" vertical="center"/>
    </xf>
    <xf numFmtId="41" fontId="8" fillId="3" borderId="2" xfId="0" applyNumberFormat="1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5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1" fontId="7" fillId="0" borderId="16" xfId="1" applyFont="1" applyFill="1" applyBorder="1" applyAlignment="1">
      <alignment horizontal="center" vertical="center" wrapText="1"/>
    </xf>
    <xf numFmtId="41" fontId="7" fillId="0" borderId="13" xfId="1" applyFont="1" applyFill="1" applyBorder="1" applyAlignment="1">
      <alignment horizontal="center" vertical="center" wrapText="1"/>
    </xf>
    <xf numFmtId="41" fontId="7" fillId="0" borderId="14" xfId="1" applyFont="1" applyFill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41" fontId="7" fillId="0" borderId="10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2"/>
  <sheetViews>
    <sheetView zoomScaleNormal="100" zoomScaleSheetLayoutView="100" workbookViewId="0">
      <pane xSplit="27" ySplit="7" topLeftCell="AB38" activePane="bottomRight" state="frozen"/>
      <selection pane="topRight" activeCell="Y1" sqref="Y1"/>
      <selection pane="bottomLeft" activeCell="A8" sqref="A8"/>
      <selection pane="bottomRight" activeCell="S49" sqref="S49"/>
    </sheetView>
  </sheetViews>
  <sheetFormatPr defaultRowHeight="12"/>
  <cols>
    <col min="1" max="1" width="2.375" style="1" customWidth="1"/>
    <col min="2" max="2" width="2.25" style="1" customWidth="1"/>
    <col min="3" max="3" width="6.875" style="1" customWidth="1"/>
    <col min="4" max="4" width="10.5" style="1" customWidth="1"/>
    <col min="5" max="5" width="9.875" style="4" customWidth="1"/>
    <col min="6" max="6" width="9.75" style="5" customWidth="1"/>
    <col min="7" max="7" width="8" style="5" customWidth="1"/>
    <col min="8" max="8" width="8.125" style="5" customWidth="1"/>
    <col min="9" max="10" width="7.875" style="5" customWidth="1"/>
    <col min="11" max="11" width="8.25" style="5" customWidth="1"/>
    <col min="12" max="15" width="9" style="5" customWidth="1"/>
    <col min="16" max="16" width="8.375" style="5" customWidth="1"/>
    <col min="17" max="20" width="9" style="5" customWidth="1"/>
    <col min="21" max="21" width="8.625" style="5" customWidth="1"/>
    <col min="22" max="22" width="10.75" style="5" customWidth="1"/>
    <col min="23" max="25" width="9" style="5" customWidth="1"/>
    <col min="26" max="26" width="9.125" style="5" customWidth="1"/>
    <col min="27" max="27" width="8.125" style="5" customWidth="1"/>
    <col min="28" max="28" width="12.25" style="1" customWidth="1"/>
    <col min="29" max="16384" width="9" style="1"/>
  </cols>
  <sheetData>
    <row r="1" spans="1:28" ht="39.75" customHeight="1">
      <c r="A1" s="61" t="s">
        <v>65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</row>
    <row r="2" spans="1:28" ht="21" customHeight="1" thickBot="1">
      <c r="A2" s="62" t="s">
        <v>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</row>
    <row r="3" spans="1:28" s="2" customFormat="1" ht="21" customHeight="1">
      <c r="A3" s="63" t="s">
        <v>4</v>
      </c>
      <c r="B3" s="64"/>
      <c r="C3" s="64"/>
      <c r="D3" s="64" t="s">
        <v>33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spans="1:28" s="2" customFormat="1" ht="21" customHeight="1">
      <c r="A4" s="65"/>
      <c r="B4" s="66"/>
      <c r="C4" s="66"/>
      <c r="D4" s="67" t="s">
        <v>7</v>
      </c>
      <c r="E4" s="66" t="s">
        <v>32</v>
      </c>
      <c r="F4" s="66"/>
      <c r="G4" s="75"/>
      <c r="H4" s="75" t="s">
        <v>61</v>
      </c>
      <c r="I4" s="76"/>
      <c r="J4" s="76"/>
      <c r="K4" s="76"/>
      <c r="L4" s="76"/>
      <c r="M4" s="76"/>
      <c r="N4" s="76"/>
      <c r="O4" s="76"/>
      <c r="P4" s="69"/>
      <c r="Q4" s="75" t="s">
        <v>62</v>
      </c>
      <c r="R4" s="76"/>
      <c r="S4" s="76"/>
      <c r="T4" s="69"/>
      <c r="U4" s="75" t="s">
        <v>63</v>
      </c>
      <c r="V4" s="69"/>
      <c r="W4" s="69" t="s">
        <v>8</v>
      </c>
      <c r="X4" s="66"/>
      <c r="Y4" s="66"/>
      <c r="Z4" s="66"/>
      <c r="AA4" s="66"/>
    </row>
    <row r="5" spans="1:28" s="2" customFormat="1" ht="21" customHeight="1">
      <c r="A5" s="83" t="s">
        <v>0</v>
      </c>
      <c r="B5" s="67" t="s">
        <v>1</v>
      </c>
      <c r="C5" s="67" t="s">
        <v>2</v>
      </c>
      <c r="D5" s="67"/>
      <c r="E5" s="79" t="s">
        <v>34</v>
      </c>
      <c r="F5" s="81" t="s">
        <v>5</v>
      </c>
      <c r="G5" s="81" t="s">
        <v>6</v>
      </c>
      <c r="H5" s="72" t="s">
        <v>44</v>
      </c>
      <c r="I5" s="55" t="s">
        <v>41</v>
      </c>
      <c r="J5" s="55" t="s">
        <v>45</v>
      </c>
      <c r="K5" s="55" t="s">
        <v>46</v>
      </c>
      <c r="L5" s="55" t="s">
        <v>66</v>
      </c>
      <c r="M5" s="55" t="s">
        <v>38</v>
      </c>
      <c r="N5" s="55" t="s">
        <v>67</v>
      </c>
      <c r="O5" s="55" t="s">
        <v>75</v>
      </c>
      <c r="P5" s="55" t="s">
        <v>69</v>
      </c>
      <c r="Q5" s="52" t="s">
        <v>47</v>
      </c>
      <c r="R5" s="52" t="s">
        <v>40</v>
      </c>
      <c r="S5" s="52" t="s">
        <v>58</v>
      </c>
      <c r="T5" s="52" t="s">
        <v>43</v>
      </c>
      <c r="U5" s="52" t="s">
        <v>55</v>
      </c>
      <c r="V5" s="52" t="s">
        <v>56</v>
      </c>
      <c r="W5" s="69" t="s">
        <v>42</v>
      </c>
      <c r="X5" s="66"/>
      <c r="Y5" s="66"/>
      <c r="Z5" s="66"/>
      <c r="AA5" s="70" t="s">
        <v>35</v>
      </c>
    </row>
    <row r="6" spans="1:28" s="3" customFormat="1" ht="53.25" customHeight="1" thickBot="1">
      <c r="A6" s="84"/>
      <c r="B6" s="68"/>
      <c r="C6" s="68"/>
      <c r="D6" s="68"/>
      <c r="E6" s="80"/>
      <c r="F6" s="82"/>
      <c r="G6" s="82"/>
      <c r="H6" s="7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74"/>
      <c r="W6" s="40" t="s">
        <v>72</v>
      </c>
      <c r="X6" s="46" t="s">
        <v>79</v>
      </c>
      <c r="Y6" s="40" t="s">
        <v>73</v>
      </c>
      <c r="Z6" s="41" t="s">
        <v>74</v>
      </c>
      <c r="AA6" s="71"/>
    </row>
    <row r="7" spans="1:28" s="4" customFormat="1" ht="24" customHeight="1">
      <c r="A7" s="47" t="s">
        <v>39</v>
      </c>
      <c r="B7" s="48"/>
      <c r="C7" s="48"/>
      <c r="D7" s="17">
        <f>D8+D24+D44+D46+D50+D48</f>
        <v>1096129486</v>
      </c>
      <c r="E7" s="17">
        <f>E8+E24</f>
        <v>429678990</v>
      </c>
      <c r="F7" s="17">
        <f>F8+F24</f>
        <v>427678990</v>
      </c>
      <c r="G7" s="17">
        <f>G8</f>
        <v>2000000</v>
      </c>
      <c r="H7" s="17">
        <f>H24+H50</f>
        <v>5942703</v>
      </c>
      <c r="I7" s="17">
        <f t="shared" ref="I7:V7" si="0">I24+I50</f>
        <v>2402071</v>
      </c>
      <c r="J7" s="17">
        <f t="shared" si="0"/>
        <v>2937020</v>
      </c>
      <c r="K7" s="17">
        <f t="shared" si="0"/>
        <v>1700130</v>
      </c>
      <c r="L7" s="17">
        <f t="shared" si="0"/>
        <v>9902779</v>
      </c>
      <c r="M7" s="17">
        <f t="shared" si="0"/>
        <v>19803575</v>
      </c>
      <c r="N7" s="17">
        <f t="shared" si="0"/>
        <v>10003261</v>
      </c>
      <c r="O7" s="17">
        <f>O24+O50+O44</f>
        <v>16103646</v>
      </c>
      <c r="P7" s="17">
        <f t="shared" si="0"/>
        <v>1000292</v>
      </c>
      <c r="Q7" s="17">
        <f t="shared" si="0"/>
        <v>36242647</v>
      </c>
      <c r="R7" s="17">
        <f t="shared" si="0"/>
        <v>3684000</v>
      </c>
      <c r="S7" s="17">
        <f t="shared" si="0"/>
        <v>15506418</v>
      </c>
      <c r="T7" s="17">
        <f t="shared" si="0"/>
        <v>35858785</v>
      </c>
      <c r="U7" s="17">
        <f t="shared" si="0"/>
        <v>53834310</v>
      </c>
      <c r="V7" s="17">
        <f t="shared" si="0"/>
        <v>426041059</v>
      </c>
      <c r="W7" s="17">
        <f>W46</f>
        <v>12151714</v>
      </c>
      <c r="X7" s="17">
        <f t="shared" ref="X7" si="1">X46</f>
        <v>5000000</v>
      </c>
      <c r="Y7" s="17">
        <f>Y48</f>
        <v>915715</v>
      </c>
      <c r="Z7" s="17">
        <f>Z48</f>
        <v>1290000</v>
      </c>
      <c r="AA7" s="17">
        <f>AA46+AA48</f>
        <v>2021863</v>
      </c>
      <c r="AB7" s="8"/>
    </row>
    <row r="8" spans="1:28" s="4" customFormat="1" ht="24" customHeight="1">
      <c r="A8" s="49" t="s">
        <v>10</v>
      </c>
      <c r="B8" s="50"/>
      <c r="C8" s="51"/>
      <c r="D8" s="18">
        <f>D9+D14+D17</f>
        <v>349314870</v>
      </c>
      <c r="E8" s="18">
        <f>E9+E14+E17</f>
        <v>349314870</v>
      </c>
      <c r="F8" s="18">
        <f>F9+F14+F17</f>
        <v>347314870</v>
      </c>
      <c r="G8" s="19">
        <f>G17+G9</f>
        <v>2000000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8" ht="24" customHeight="1">
      <c r="A9" s="9"/>
      <c r="B9" s="54" t="s">
        <v>11</v>
      </c>
      <c r="C9" s="54"/>
      <c r="D9" s="20">
        <f t="shared" ref="D9:D23" si="2">SUM(F9:AA9)</f>
        <v>332251700</v>
      </c>
      <c r="E9" s="20">
        <f>SUM(F9:G9)</f>
        <v>332251700</v>
      </c>
      <c r="F9" s="21">
        <f>SUM(F10:F13)</f>
        <v>331651700</v>
      </c>
      <c r="G9" s="22">
        <f>G13</f>
        <v>600000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39"/>
    </row>
    <row r="10" spans="1:28" ht="24" customHeight="1">
      <c r="A10" s="9"/>
      <c r="B10" s="10"/>
      <c r="C10" s="37" t="s">
        <v>12</v>
      </c>
      <c r="D10" s="24">
        <f t="shared" si="2"/>
        <v>236707590</v>
      </c>
      <c r="E10" s="24">
        <v>236707590</v>
      </c>
      <c r="F10" s="24">
        <v>236707590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8" ht="24" customHeight="1">
      <c r="A11" s="9"/>
      <c r="B11" s="10"/>
      <c r="C11" s="10" t="s">
        <v>13</v>
      </c>
      <c r="D11" s="24">
        <f t="shared" si="2"/>
        <v>48938990</v>
      </c>
      <c r="E11" s="24">
        <v>48938990</v>
      </c>
      <c r="F11" s="24">
        <v>48938990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8" ht="24" customHeight="1">
      <c r="A12" s="9"/>
      <c r="B12" s="10"/>
      <c r="C12" s="38" t="s">
        <v>14</v>
      </c>
      <c r="D12" s="24">
        <f t="shared" si="2"/>
        <v>22752200</v>
      </c>
      <c r="E12" s="24">
        <v>22752200</v>
      </c>
      <c r="F12" s="24">
        <v>22752200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8" ht="24" customHeight="1">
      <c r="A13" s="9"/>
      <c r="B13" s="10"/>
      <c r="C13" s="38" t="s">
        <v>15</v>
      </c>
      <c r="D13" s="24">
        <f t="shared" si="2"/>
        <v>23852920</v>
      </c>
      <c r="E13" s="24">
        <f>F13+G13</f>
        <v>23852920</v>
      </c>
      <c r="F13" s="24">
        <v>23252920</v>
      </c>
      <c r="G13" s="23">
        <v>600000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8" ht="24" customHeight="1">
      <c r="A14" s="9"/>
      <c r="B14" s="54" t="s">
        <v>16</v>
      </c>
      <c r="C14" s="54"/>
      <c r="D14" s="20">
        <f t="shared" si="2"/>
        <v>2325400</v>
      </c>
      <c r="E14" s="20">
        <f t="shared" ref="E14:E23" si="3">SUM(F14:G14)</f>
        <v>2325400</v>
      </c>
      <c r="F14" s="21">
        <f>SUM(F15:F16)</f>
        <v>2325400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8" ht="24" customHeight="1">
      <c r="A15" s="9"/>
      <c r="B15" s="10"/>
      <c r="C15" s="10" t="s">
        <v>17</v>
      </c>
      <c r="D15" s="24">
        <f t="shared" si="2"/>
        <v>181800</v>
      </c>
      <c r="E15" s="24">
        <f t="shared" si="3"/>
        <v>181800</v>
      </c>
      <c r="F15" s="6">
        <v>181800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8" ht="24" customHeight="1">
      <c r="A16" s="9"/>
      <c r="B16" s="10"/>
      <c r="C16" s="10" t="s">
        <v>18</v>
      </c>
      <c r="D16" s="24">
        <f t="shared" si="2"/>
        <v>2143600</v>
      </c>
      <c r="E16" s="24">
        <f t="shared" si="3"/>
        <v>2143600</v>
      </c>
      <c r="F16" s="6">
        <v>2143600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ht="24" customHeight="1">
      <c r="A17" s="9"/>
      <c r="B17" s="54" t="s">
        <v>10</v>
      </c>
      <c r="C17" s="54"/>
      <c r="D17" s="20">
        <f t="shared" si="2"/>
        <v>14737770</v>
      </c>
      <c r="E17" s="20">
        <f>SUM(E18:E23)</f>
        <v>14737770</v>
      </c>
      <c r="F17" s="21">
        <f>SUM(F18:F23)</f>
        <v>13337770</v>
      </c>
      <c r="G17" s="22">
        <f>G21+G23</f>
        <v>1400000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24" customHeight="1">
      <c r="A18" s="9"/>
      <c r="B18" s="10"/>
      <c r="C18" s="10" t="s">
        <v>19</v>
      </c>
      <c r="D18" s="24">
        <f t="shared" si="2"/>
        <v>901400</v>
      </c>
      <c r="E18" s="24">
        <f t="shared" si="3"/>
        <v>901400</v>
      </c>
      <c r="F18" s="6">
        <v>901400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ht="24" customHeight="1">
      <c r="A19" s="9"/>
      <c r="B19" s="10"/>
      <c r="C19" s="10" t="s">
        <v>20</v>
      </c>
      <c r="D19" s="24">
        <f t="shared" si="2"/>
        <v>7858490</v>
      </c>
      <c r="E19" s="24">
        <f t="shared" si="3"/>
        <v>7858490</v>
      </c>
      <c r="F19" s="6">
        <v>7858490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24" customHeight="1">
      <c r="A20" s="9"/>
      <c r="B20" s="10"/>
      <c r="C20" s="10" t="s">
        <v>21</v>
      </c>
      <c r="D20" s="25">
        <f t="shared" si="2"/>
        <v>1299170</v>
      </c>
      <c r="E20" s="25">
        <f t="shared" si="3"/>
        <v>1299170</v>
      </c>
      <c r="F20" s="6">
        <v>1299170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24" customHeight="1">
      <c r="A21" s="9"/>
      <c r="B21" s="10"/>
      <c r="C21" s="10" t="s">
        <v>22</v>
      </c>
      <c r="D21" s="25">
        <f t="shared" si="2"/>
        <v>1802310</v>
      </c>
      <c r="E21" s="25">
        <f t="shared" si="3"/>
        <v>1802310</v>
      </c>
      <c r="F21" s="6">
        <v>1735310</v>
      </c>
      <c r="G21" s="23">
        <v>67000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24" customHeight="1">
      <c r="A22" s="9"/>
      <c r="B22" s="10"/>
      <c r="C22" s="10" t="s">
        <v>23</v>
      </c>
      <c r="D22" s="25">
        <f t="shared" si="2"/>
        <v>1120000</v>
      </c>
      <c r="E22" s="25">
        <f t="shared" si="3"/>
        <v>1120000</v>
      </c>
      <c r="F22" s="6">
        <v>1120000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24" customHeight="1">
      <c r="A23" s="9"/>
      <c r="B23" s="10"/>
      <c r="C23" s="10" t="s">
        <v>24</v>
      </c>
      <c r="D23" s="25">
        <f t="shared" si="2"/>
        <v>1756400</v>
      </c>
      <c r="E23" s="25">
        <f t="shared" si="3"/>
        <v>1756400</v>
      </c>
      <c r="F23" s="6">
        <v>423400</v>
      </c>
      <c r="G23" s="23">
        <v>1333000</v>
      </c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24" customHeight="1">
      <c r="A24" s="56" t="s">
        <v>25</v>
      </c>
      <c r="B24" s="57"/>
      <c r="C24" s="58"/>
      <c r="D24" s="18">
        <f>SUM(D25:D43)</f>
        <v>698329465</v>
      </c>
      <c r="E24" s="18">
        <f>SUM(F24:G24)</f>
        <v>80364120</v>
      </c>
      <c r="F24" s="19">
        <f>F25+F26+F27+F28</f>
        <v>80364120</v>
      </c>
      <c r="G24" s="18">
        <f t="shared" ref="G24:V24" si="4">SUM(G25:G43)</f>
        <v>0</v>
      </c>
      <c r="H24" s="18">
        <f t="shared" si="4"/>
        <v>5940000</v>
      </c>
      <c r="I24" s="18">
        <f t="shared" si="4"/>
        <v>2228200</v>
      </c>
      <c r="J24" s="18">
        <f t="shared" si="4"/>
        <v>2590000</v>
      </c>
      <c r="K24" s="18">
        <f t="shared" si="4"/>
        <v>1700130</v>
      </c>
      <c r="L24" s="18">
        <f t="shared" si="4"/>
        <v>5508630</v>
      </c>
      <c r="M24" s="18">
        <f t="shared" si="4"/>
        <v>19800000</v>
      </c>
      <c r="N24" s="18">
        <f t="shared" ref="N24" si="5">SUM(N25:N43)</f>
        <v>10000000</v>
      </c>
      <c r="O24" s="18">
        <f>O36</f>
        <v>14310900</v>
      </c>
      <c r="P24" s="18">
        <f t="shared" ref="P24" si="6">SUM(P25:P43)</f>
        <v>1000000</v>
      </c>
      <c r="Q24" s="18">
        <f t="shared" si="4"/>
        <v>29122850</v>
      </c>
      <c r="R24" s="18">
        <f t="shared" si="4"/>
        <v>2237200</v>
      </c>
      <c r="S24" s="18">
        <f t="shared" si="4"/>
        <v>13766590</v>
      </c>
      <c r="T24" s="18">
        <f t="shared" si="4"/>
        <v>35805410</v>
      </c>
      <c r="U24" s="18">
        <f t="shared" si="4"/>
        <v>53834310</v>
      </c>
      <c r="V24" s="18">
        <f t="shared" si="4"/>
        <v>420121125</v>
      </c>
      <c r="W24" s="18">
        <f>W46</f>
        <v>12151714</v>
      </c>
      <c r="X24" s="18">
        <f>X46</f>
        <v>5000000</v>
      </c>
      <c r="Y24" s="18">
        <f>Y48</f>
        <v>915715</v>
      </c>
      <c r="Z24" s="18">
        <f>Z48</f>
        <v>1290000</v>
      </c>
      <c r="AA24" s="18"/>
    </row>
    <row r="25" spans="1:27" ht="24" customHeight="1">
      <c r="A25" s="31"/>
      <c r="B25" s="32"/>
      <c r="C25" s="37" t="s">
        <v>26</v>
      </c>
      <c r="D25" s="25">
        <f>E25</f>
        <v>33005790</v>
      </c>
      <c r="E25" s="25">
        <v>33005790</v>
      </c>
      <c r="F25" s="25">
        <v>33005790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24" customHeight="1">
      <c r="A26" s="31"/>
      <c r="B26" s="32"/>
      <c r="C26" s="37" t="s">
        <v>27</v>
      </c>
      <c r="D26" s="25">
        <f t="shared" ref="D26:D28" si="7">E26</f>
        <v>20183650</v>
      </c>
      <c r="E26" s="25">
        <v>20183650</v>
      </c>
      <c r="F26" s="25">
        <v>20183650</v>
      </c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24" customHeight="1">
      <c r="A27" s="31"/>
      <c r="B27" s="32"/>
      <c r="C27" s="37" t="s">
        <v>28</v>
      </c>
      <c r="D27" s="25">
        <f t="shared" si="7"/>
        <v>5682830</v>
      </c>
      <c r="E27" s="25">
        <v>5682830</v>
      </c>
      <c r="F27" s="25">
        <v>5682830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24" customHeight="1">
      <c r="A28" s="31"/>
      <c r="B28" s="32"/>
      <c r="C28" s="37" t="s">
        <v>29</v>
      </c>
      <c r="D28" s="25">
        <f t="shared" si="7"/>
        <v>21491850</v>
      </c>
      <c r="E28" s="25">
        <v>21491850</v>
      </c>
      <c r="F28" s="25">
        <v>21491850</v>
      </c>
      <c r="G28" s="7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24" customHeight="1">
      <c r="A29" s="31"/>
      <c r="B29" s="32"/>
      <c r="C29" s="12" t="s">
        <v>48</v>
      </c>
      <c r="D29" s="25">
        <f t="shared" ref="D29:D43" si="8">SUM(H29:V29)</f>
        <v>5940000</v>
      </c>
      <c r="E29" s="27"/>
      <c r="F29" s="25"/>
      <c r="G29" s="23"/>
      <c r="H29" s="23">
        <v>5940000</v>
      </c>
      <c r="I29" s="23"/>
      <c r="J29" s="23"/>
      <c r="K29" s="23"/>
      <c r="L29" s="23"/>
      <c r="M29" s="23"/>
      <c r="N29" s="23"/>
      <c r="O29" s="23"/>
      <c r="P29" s="23"/>
      <c r="Q29" s="23"/>
      <c r="R29" s="26"/>
      <c r="S29" s="26"/>
      <c r="T29" s="23"/>
      <c r="U29" s="26"/>
      <c r="V29" s="23"/>
      <c r="W29" s="23"/>
      <c r="X29" s="23"/>
      <c r="Y29" s="23"/>
      <c r="Z29" s="23"/>
      <c r="AA29" s="23"/>
    </row>
    <row r="30" spans="1:27" ht="24" customHeight="1">
      <c r="A30" s="31"/>
      <c r="B30" s="32"/>
      <c r="C30" s="13" t="s">
        <v>49</v>
      </c>
      <c r="D30" s="25">
        <f t="shared" si="8"/>
        <v>2228200</v>
      </c>
      <c r="E30" s="27"/>
      <c r="F30" s="25"/>
      <c r="G30" s="23"/>
      <c r="H30" s="23"/>
      <c r="I30" s="23">
        <v>2228200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ht="24" customHeight="1">
      <c r="A31" s="31"/>
      <c r="B31" s="32"/>
      <c r="C31" s="13" t="s">
        <v>50</v>
      </c>
      <c r="D31" s="25">
        <f t="shared" si="8"/>
        <v>2590000</v>
      </c>
      <c r="E31" s="27"/>
      <c r="F31" s="25"/>
      <c r="G31" s="23"/>
      <c r="H31" s="23"/>
      <c r="I31" s="23"/>
      <c r="J31" s="23">
        <v>2590000</v>
      </c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ht="24" customHeight="1">
      <c r="A32" s="31"/>
      <c r="B32" s="32"/>
      <c r="C32" s="13" t="s">
        <v>51</v>
      </c>
      <c r="D32" s="25">
        <f t="shared" si="8"/>
        <v>1700130</v>
      </c>
      <c r="E32" s="27"/>
      <c r="F32" s="25"/>
      <c r="G32" s="23"/>
      <c r="H32" s="23"/>
      <c r="I32" s="23"/>
      <c r="J32" s="23"/>
      <c r="K32" s="23">
        <v>1700130</v>
      </c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24" customHeight="1">
      <c r="A33" s="31"/>
      <c r="B33" s="32"/>
      <c r="C33" s="13" t="s">
        <v>52</v>
      </c>
      <c r="D33" s="25">
        <f t="shared" si="8"/>
        <v>5508630</v>
      </c>
      <c r="E33" s="27"/>
      <c r="F33" s="25"/>
      <c r="G33" s="23"/>
      <c r="H33" s="23"/>
      <c r="I33" s="23"/>
      <c r="J33" s="23"/>
      <c r="K33" s="23"/>
      <c r="L33" s="23">
        <v>5508630</v>
      </c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ht="24" customHeight="1">
      <c r="A34" s="31"/>
      <c r="B34" s="32"/>
      <c r="C34" s="12" t="s">
        <v>53</v>
      </c>
      <c r="D34" s="25">
        <f t="shared" si="8"/>
        <v>19800000</v>
      </c>
      <c r="E34" s="27"/>
      <c r="F34" s="25"/>
      <c r="G34" s="23"/>
      <c r="H34" s="23"/>
      <c r="I34" s="23"/>
      <c r="J34" s="23"/>
      <c r="K34" s="23"/>
      <c r="L34" s="23"/>
      <c r="M34" s="23">
        <v>19800000</v>
      </c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24" customHeight="1">
      <c r="A35" s="31"/>
      <c r="B35" s="32"/>
      <c r="C35" s="12" t="s">
        <v>70</v>
      </c>
      <c r="D35" s="25">
        <f t="shared" si="8"/>
        <v>10000000</v>
      </c>
      <c r="E35" s="27"/>
      <c r="F35" s="25"/>
      <c r="G35" s="23"/>
      <c r="H35" s="23"/>
      <c r="I35" s="23"/>
      <c r="J35" s="23"/>
      <c r="K35" s="23"/>
      <c r="L35" s="23"/>
      <c r="M35" s="23"/>
      <c r="N35" s="23">
        <v>10000000</v>
      </c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ht="24" customHeight="1">
      <c r="A36" s="31"/>
      <c r="B36" s="32"/>
      <c r="C36" s="12" t="s">
        <v>68</v>
      </c>
      <c r="D36" s="25">
        <f t="shared" si="8"/>
        <v>14310900</v>
      </c>
      <c r="E36" s="27"/>
      <c r="F36" s="25"/>
      <c r="G36" s="23"/>
      <c r="H36" s="23"/>
      <c r="I36" s="23"/>
      <c r="J36" s="23"/>
      <c r="K36" s="23"/>
      <c r="L36" s="23"/>
      <c r="M36" s="23"/>
      <c r="N36" s="23"/>
      <c r="O36" s="23">
        <v>14310900</v>
      </c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ht="24" customHeight="1">
      <c r="A37" s="31"/>
      <c r="B37" s="32"/>
      <c r="C37" s="12" t="s">
        <v>71</v>
      </c>
      <c r="D37" s="25">
        <f t="shared" si="8"/>
        <v>1000000</v>
      </c>
      <c r="E37" s="27"/>
      <c r="F37" s="25"/>
      <c r="G37" s="23"/>
      <c r="H37" s="23"/>
      <c r="I37" s="23"/>
      <c r="J37" s="23"/>
      <c r="K37" s="23"/>
      <c r="L37" s="23"/>
      <c r="M37" s="23"/>
      <c r="N37" s="23"/>
      <c r="O37" s="23"/>
      <c r="P37" s="23">
        <v>1000000</v>
      </c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ht="24" customHeight="1">
      <c r="A38" s="9"/>
      <c r="B38" s="11"/>
      <c r="C38" s="12" t="s">
        <v>54</v>
      </c>
      <c r="D38" s="25">
        <f t="shared" si="8"/>
        <v>29122850</v>
      </c>
      <c r="E38" s="27"/>
      <c r="F38" s="23"/>
      <c r="G38" s="23"/>
      <c r="H38" s="22"/>
      <c r="I38" s="22"/>
      <c r="J38" s="22"/>
      <c r="K38" s="22"/>
      <c r="L38" s="22"/>
      <c r="M38" s="22"/>
      <c r="N38" s="22"/>
      <c r="O38" s="22"/>
      <c r="P38" s="22"/>
      <c r="Q38" s="23">
        <v>29122850</v>
      </c>
      <c r="R38" s="23"/>
      <c r="S38" s="23"/>
      <c r="T38" s="22"/>
      <c r="U38" s="23"/>
      <c r="V38" s="23"/>
      <c r="W38" s="22"/>
      <c r="X38" s="22"/>
      <c r="Y38" s="22"/>
      <c r="Z38" s="22"/>
      <c r="AA38" s="22"/>
    </row>
    <row r="39" spans="1:27" ht="24" customHeight="1">
      <c r="A39" s="9"/>
      <c r="B39" s="11"/>
      <c r="C39" s="12" t="s">
        <v>40</v>
      </c>
      <c r="D39" s="25">
        <f t="shared" si="8"/>
        <v>2237200</v>
      </c>
      <c r="E39" s="27"/>
      <c r="F39" s="25"/>
      <c r="G39" s="23"/>
      <c r="H39" s="22"/>
      <c r="I39" s="22"/>
      <c r="J39" s="22"/>
      <c r="K39" s="22"/>
      <c r="L39" s="22"/>
      <c r="M39" s="22"/>
      <c r="N39" s="22"/>
      <c r="O39" s="22"/>
      <c r="P39" s="22"/>
      <c r="Q39" s="23"/>
      <c r="R39" s="23">
        <v>2237200</v>
      </c>
      <c r="S39" s="23"/>
      <c r="T39" s="22"/>
      <c r="U39" s="23"/>
      <c r="V39" s="22"/>
      <c r="W39" s="22"/>
      <c r="X39" s="22"/>
      <c r="Y39" s="22"/>
      <c r="Z39" s="22"/>
      <c r="AA39" s="22"/>
    </row>
    <row r="40" spans="1:27" ht="24" customHeight="1">
      <c r="A40" s="9"/>
      <c r="B40" s="11"/>
      <c r="C40" s="12" t="s">
        <v>57</v>
      </c>
      <c r="D40" s="25">
        <f t="shared" si="8"/>
        <v>13766590</v>
      </c>
      <c r="E40" s="27"/>
      <c r="F40" s="25"/>
      <c r="G40" s="23"/>
      <c r="H40" s="22"/>
      <c r="I40" s="22"/>
      <c r="J40" s="22"/>
      <c r="K40" s="22"/>
      <c r="L40" s="22"/>
      <c r="M40" s="22"/>
      <c r="N40" s="22"/>
      <c r="O40" s="22"/>
      <c r="P40" s="22"/>
      <c r="Q40" s="23"/>
      <c r="R40" s="23"/>
      <c r="S40" s="23">
        <v>13766590</v>
      </c>
      <c r="T40" s="22"/>
      <c r="U40" s="23"/>
      <c r="V40" s="22"/>
      <c r="W40" s="22"/>
      <c r="X40" s="22"/>
      <c r="Y40" s="22"/>
      <c r="Z40" s="22"/>
      <c r="AA40" s="22"/>
    </row>
    <row r="41" spans="1:27" ht="24" customHeight="1">
      <c r="A41" s="9"/>
      <c r="B41" s="11"/>
      <c r="C41" s="12" t="s">
        <v>64</v>
      </c>
      <c r="D41" s="25">
        <f t="shared" si="8"/>
        <v>35805410</v>
      </c>
      <c r="E41" s="27"/>
      <c r="F41" s="25"/>
      <c r="G41" s="23"/>
      <c r="H41" s="22"/>
      <c r="I41" s="22"/>
      <c r="J41" s="22"/>
      <c r="K41" s="22"/>
      <c r="L41" s="22"/>
      <c r="M41" s="22"/>
      <c r="N41" s="22"/>
      <c r="O41" s="22"/>
      <c r="P41" s="22"/>
      <c r="Q41" s="23"/>
      <c r="R41" s="23"/>
      <c r="S41" s="23"/>
      <c r="T41" s="23">
        <v>35805410</v>
      </c>
      <c r="U41" s="23"/>
      <c r="V41" s="22"/>
      <c r="W41" s="22"/>
      <c r="X41" s="22"/>
      <c r="Y41" s="22"/>
      <c r="Z41" s="22"/>
      <c r="AA41" s="22"/>
    </row>
    <row r="42" spans="1:27" ht="24" customHeight="1">
      <c r="A42" s="9"/>
      <c r="B42" s="11"/>
      <c r="C42" s="14" t="s">
        <v>36</v>
      </c>
      <c r="D42" s="25">
        <f t="shared" si="8"/>
        <v>53834310</v>
      </c>
      <c r="E42" s="27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>
        <v>53834310</v>
      </c>
      <c r="V42" s="23"/>
      <c r="W42" s="23"/>
      <c r="X42" s="23"/>
      <c r="Y42" s="23"/>
      <c r="Z42" s="23"/>
      <c r="AA42" s="23"/>
    </row>
    <row r="43" spans="1:27" ht="24" customHeight="1">
      <c r="A43" s="9"/>
      <c r="B43" s="11"/>
      <c r="C43" s="15" t="s">
        <v>37</v>
      </c>
      <c r="D43" s="25">
        <f t="shared" si="8"/>
        <v>420121125</v>
      </c>
      <c r="E43" s="27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>
        <v>420121125</v>
      </c>
      <c r="W43" s="23"/>
      <c r="X43" s="23"/>
      <c r="Y43" s="23"/>
      <c r="Z43" s="23"/>
      <c r="AA43" s="23"/>
    </row>
    <row r="44" spans="1:27" ht="24" customHeight="1">
      <c r="A44" s="56" t="s">
        <v>31</v>
      </c>
      <c r="B44" s="57"/>
      <c r="C44" s="58"/>
      <c r="D44" s="18">
        <f>D45</f>
        <v>100000</v>
      </c>
      <c r="E44" s="18"/>
      <c r="F44" s="28"/>
      <c r="G44" s="28"/>
      <c r="H44" s="28"/>
      <c r="I44" s="28"/>
      <c r="J44" s="28"/>
      <c r="K44" s="28"/>
      <c r="L44" s="28"/>
      <c r="M44" s="28"/>
      <c r="N44" s="28"/>
      <c r="O44" s="28">
        <f>O45</f>
        <v>100000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9"/>
    </row>
    <row r="45" spans="1:27" ht="24" customHeight="1">
      <c r="A45" s="16"/>
      <c r="B45" s="59" t="s">
        <v>9</v>
      </c>
      <c r="C45" s="60"/>
      <c r="D45" s="25">
        <f>O45</f>
        <v>100000</v>
      </c>
      <c r="E45" s="27"/>
      <c r="F45" s="23"/>
      <c r="G45" s="23"/>
      <c r="H45" s="23"/>
      <c r="I45" s="23"/>
      <c r="J45" s="23"/>
      <c r="K45" s="23"/>
      <c r="L45" s="23"/>
      <c r="M45" s="23"/>
      <c r="N45" s="23"/>
      <c r="O45" s="23">
        <v>100000</v>
      </c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6"/>
    </row>
    <row r="46" spans="1:27" ht="24" customHeight="1">
      <c r="A46" s="56" t="s">
        <v>60</v>
      </c>
      <c r="B46" s="57"/>
      <c r="C46" s="58"/>
      <c r="D46" s="18">
        <f>D47</f>
        <v>17321714</v>
      </c>
      <c r="E46" s="1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30">
        <f>SUM(W47:W47)</f>
        <v>12151714</v>
      </c>
      <c r="X46" s="30">
        <f>SUM(X47:X47)</f>
        <v>5000000</v>
      </c>
      <c r="Y46" s="30">
        <f>SUM(Y47:Y47)</f>
        <v>0</v>
      </c>
      <c r="Z46" s="30">
        <f>SUM(Z47:Z47)</f>
        <v>0</v>
      </c>
      <c r="AA46" s="30">
        <f>SUM(AA47:AA47)</f>
        <v>170000</v>
      </c>
    </row>
    <row r="47" spans="1:27" ht="24" customHeight="1">
      <c r="A47" s="16"/>
      <c r="B47" s="59" t="s">
        <v>30</v>
      </c>
      <c r="C47" s="60"/>
      <c r="D47" s="25">
        <f>SUM(W47:AA47)</f>
        <v>17321714</v>
      </c>
      <c r="E47" s="27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>
        <v>12151714</v>
      </c>
      <c r="X47" s="23">
        <v>5000000</v>
      </c>
      <c r="Y47" s="23">
        <v>0</v>
      </c>
      <c r="Z47" s="23">
        <v>0</v>
      </c>
      <c r="AA47" s="23">
        <v>170000</v>
      </c>
    </row>
    <row r="48" spans="1:27" ht="24" customHeight="1">
      <c r="A48" s="56" t="s">
        <v>77</v>
      </c>
      <c r="B48" s="57"/>
      <c r="C48" s="58"/>
      <c r="D48" s="18">
        <f>SUM(W48:AA48)</f>
        <v>4057578</v>
      </c>
      <c r="E48" s="1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30"/>
      <c r="X48" s="30"/>
      <c r="Y48" s="30">
        <f>Y49</f>
        <v>915715</v>
      </c>
      <c r="Z48" s="30">
        <f>Z49</f>
        <v>1290000</v>
      </c>
      <c r="AA48" s="30">
        <v>1851863</v>
      </c>
    </row>
    <row r="49" spans="1:27" ht="24" customHeight="1">
      <c r="A49" s="43"/>
      <c r="B49" s="59" t="s">
        <v>77</v>
      </c>
      <c r="C49" s="60"/>
      <c r="D49" s="25">
        <f>SUM(W49:AA49)</f>
        <v>4057578</v>
      </c>
      <c r="E49" s="27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>
        <v>0</v>
      </c>
      <c r="X49" s="23">
        <v>0</v>
      </c>
      <c r="Y49" s="23">
        <v>915715</v>
      </c>
      <c r="Z49" s="23">
        <v>1290000</v>
      </c>
      <c r="AA49" s="23">
        <v>1851863</v>
      </c>
    </row>
    <row r="50" spans="1:27" ht="21" customHeight="1">
      <c r="A50" s="77" t="s">
        <v>78</v>
      </c>
      <c r="B50" s="77"/>
      <c r="C50" s="77"/>
      <c r="D50" s="18">
        <f>E50+H50+I50+J50+K50+L50+M50+N50+O50+P50+Q50+R50+S50+T50+U50+V50+W50+X50+Y50+Z50+AA50</f>
        <v>27005859</v>
      </c>
      <c r="E50" s="18">
        <f>SUM(E51:E52)</f>
        <v>4108508</v>
      </c>
      <c r="F50" s="28">
        <f>SUM(F51:F52)</f>
        <v>4108508</v>
      </c>
      <c r="G50" s="28"/>
      <c r="H50" s="28">
        <f>SUM(H51:H52)</f>
        <v>2703</v>
      </c>
      <c r="I50" s="28">
        <f t="shared" ref="I50:AA50" si="9">SUM(I51:I52)</f>
        <v>173871</v>
      </c>
      <c r="J50" s="28">
        <f t="shared" si="9"/>
        <v>347020</v>
      </c>
      <c r="K50" s="28">
        <f t="shared" si="9"/>
        <v>0</v>
      </c>
      <c r="L50" s="28">
        <f t="shared" si="9"/>
        <v>4394149</v>
      </c>
      <c r="M50" s="28">
        <f t="shared" si="9"/>
        <v>3575</v>
      </c>
      <c r="N50" s="28">
        <f t="shared" si="9"/>
        <v>3261</v>
      </c>
      <c r="O50" s="28">
        <f t="shared" si="9"/>
        <v>1692746</v>
      </c>
      <c r="P50" s="28">
        <f t="shared" si="9"/>
        <v>292</v>
      </c>
      <c r="Q50" s="28">
        <f t="shared" si="9"/>
        <v>7119797</v>
      </c>
      <c r="R50" s="28">
        <f t="shared" si="9"/>
        <v>1446800</v>
      </c>
      <c r="S50" s="28">
        <f t="shared" si="9"/>
        <v>1739828</v>
      </c>
      <c r="T50" s="28">
        <f t="shared" si="9"/>
        <v>53375</v>
      </c>
      <c r="U50" s="28">
        <f t="shared" si="9"/>
        <v>0</v>
      </c>
      <c r="V50" s="28">
        <f t="shared" si="9"/>
        <v>5919934</v>
      </c>
      <c r="W50" s="30">
        <f t="shared" si="9"/>
        <v>0</v>
      </c>
      <c r="X50" s="30">
        <f t="shared" si="9"/>
        <v>0</v>
      </c>
      <c r="Y50" s="30">
        <f t="shared" si="9"/>
        <v>0</v>
      </c>
      <c r="Z50" s="30">
        <f t="shared" si="9"/>
        <v>0</v>
      </c>
      <c r="AA50" s="30">
        <f t="shared" si="9"/>
        <v>0</v>
      </c>
    </row>
    <row r="51" spans="1:27" ht="21" customHeight="1">
      <c r="A51" s="42"/>
      <c r="B51" s="78" t="s">
        <v>59</v>
      </c>
      <c r="C51" s="78"/>
      <c r="D51" s="23">
        <f>E51+H51+I51+J51+K51+L51+M51+N51+O51+P51+Q51+R51+S51+T51+U51+V51+W51+X51+Y51+Z51+AA51</f>
        <v>26888105</v>
      </c>
      <c r="E51" s="23">
        <f>F51</f>
        <v>4045010</v>
      </c>
      <c r="F51" s="23">
        <v>4045010</v>
      </c>
      <c r="G51" s="23"/>
      <c r="H51" s="23">
        <v>0</v>
      </c>
      <c r="I51" s="23">
        <v>171800</v>
      </c>
      <c r="J51" s="23">
        <v>345000</v>
      </c>
      <c r="K51" s="23">
        <v>0</v>
      </c>
      <c r="L51" s="23">
        <v>4391370</v>
      </c>
      <c r="M51" s="23">
        <v>0</v>
      </c>
      <c r="N51" s="23">
        <v>0</v>
      </c>
      <c r="O51" s="23">
        <v>1689100</v>
      </c>
      <c r="P51" s="23">
        <v>0</v>
      </c>
      <c r="Q51" s="23">
        <v>7101150</v>
      </c>
      <c r="R51" s="23">
        <v>1446800</v>
      </c>
      <c r="S51" s="23">
        <v>1733410</v>
      </c>
      <c r="T51" s="23">
        <v>44590</v>
      </c>
      <c r="U51" s="23">
        <v>0</v>
      </c>
      <c r="V51" s="23">
        <v>5919875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</row>
    <row r="52" spans="1:27" ht="21" customHeight="1">
      <c r="A52" s="42"/>
      <c r="B52" s="42"/>
      <c r="C52" s="42" t="s">
        <v>76</v>
      </c>
      <c r="D52" s="23">
        <f>E52+H52+I52+J52+K52+L52+M52+N52+O52+P52+Q52+R52+S52+T52+U52+V52+W52+X52+Y52+Z52+AA52</f>
        <v>117754</v>
      </c>
      <c r="E52" s="23">
        <f>F52</f>
        <v>63498</v>
      </c>
      <c r="F52" s="10">
        <v>63498</v>
      </c>
      <c r="G52" s="10"/>
      <c r="H52" s="10">
        <v>2703</v>
      </c>
      <c r="I52" s="10">
        <v>2071</v>
      </c>
      <c r="J52" s="10">
        <v>2020</v>
      </c>
      <c r="K52" s="10">
        <v>0</v>
      </c>
      <c r="L52" s="10">
        <v>2779</v>
      </c>
      <c r="M52" s="10">
        <v>3575</v>
      </c>
      <c r="N52" s="10">
        <v>3261</v>
      </c>
      <c r="O52" s="10">
        <v>3646</v>
      </c>
      <c r="P52" s="10">
        <v>292</v>
      </c>
      <c r="Q52" s="10">
        <v>18647</v>
      </c>
      <c r="R52" s="10">
        <v>0</v>
      </c>
      <c r="S52" s="10">
        <v>6418</v>
      </c>
      <c r="T52" s="10">
        <v>8785</v>
      </c>
      <c r="U52" s="10">
        <v>0</v>
      </c>
      <c r="V52" s="10">
        <v>59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</row>
  </sheetData>
  <mergeCells count="47">
    <mergeCell ref="B45:C45"/>
    <mergeCell ref="H4:P4"/>
    <mergeCell ref="A50:C50"/>
    <mergeCell ref="B51:C51"/>
    <mergeCell ref="A48:C48"/>
    <mergeCell ref="B49:C49"/>
    <mergeCell ref="E4:G4"/>
    <mergeCell ref="E5:E6"/>
    <mergeCell ref="F5:F6"/>
    <mergeCell ref="G5:G6"/>
    <mergeCell ref="A5:A6"/>
    <mergeCell ref="B5:B6"/>
    <mergeCell ref="C5:C6"/>
    <mergeCell ref="L5:L6"/>
    <mergeCell ref="B9:C9"/>
    <mergeCell ref="B14:C14"/>
    <mergeCell ref="V5:V6"/>
    <mergeCell ref="W5:Z5"/>
    <mergeCell ref="U4:V4"/>
    <mergeCell ref="T5:T6"/>
    <mergeCell ref="Q4:T4"/>
    <mergeCell ref="A24:C24"/>
    <mergeCell ref="A44:C44"/>
    <mergeCell ref="A46:C46"/>
    <mergeCell ref="B47:C47"/>
    <mergeCell ref="A1:AA1"/>
    <mergeCell ref="A2:AA2"/>
    <mergeCell ref="A3:C4"/>
    <mergeCell ref="D3:AA3"/>
    <mergeCell ref="D4:D6"/>
    <mergeCell ref="W4:AA4"/>
    <mergeCell ref="AA5:AA6"/>
    <mergeCell ref="H5:H6"/>
    <mergeCell ref="I5:I6"/>
    <mergeCell ref="J5:J6"/>
    <mergeCell ref="K5:K6"/>
    <mergeCell ref="M5:M6"/>
    <mergeCell ref="A7:C7"/>
    <mergeCell ref="A8:C8"/>
    <mergeCell ref="U5:U6"/>
    <mergeCell ref="S5:S6"/>
    <mergeCell ref="B17:C17"/>
    <mergeCell ref="Q5:Q6"/>
    <mergeCell ref="R5:R6"/>
    <mergeCell ref="N5:N6"/>
    <mergeCell ref="O5:O6"/>
    <mergeCell ref="P5:P6"/>
  </mergeCells>
  <phoneticPr fontId="2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H9:L20"/>
  <sheetViews>
    <sheetView topLeftCell="I1" workbookViewId="0">
      <selection activeCell="P19" sqref="P19:P20"/>
    </sheetView>
  </sheetViews>
  <sheetFormatPr defaultRowHeight="16.5"/>
  <cols>
    <col min="8" max="8" width="17.625" bestFit="1" customWidth="1"/>
    <col min="9" max="9" width="19.125" customWidth="1"/>
    <col min="11" max="11" width="17" customWidth="1"/>
    <col min="12" max="12" width="26.25" customWidth="1"/>
  </cols>
  <sheetData>
    <row r="9" spans="8:12" ht="18.75">
      <c r="H9" s="34">
        <v>304</v>
      </c>
      <c r="I9" s="35">
        <v>304305250</v>
      </c>
      <c r="K9" s="35">
        <v>304305250</v>
      </c>
      <c r="L9" s="35">
        <v>304305250</v>
      </c>
    </row>
    <row r="10" spans="8:12" ht="18.75">
      <c r="H10" s="35">
        <v>24790770</v>
      </c>
      <c r="I10" s="35">
        <v>24790770</v>
      </c>
      <c r="K10" s="35">
        <v>24790770</v>
      </c>
      <c r="L10" s="36">
        <v>24790770</v>
      </c>
    </row>
    <row r="11" spans="8:12" ht="18.75">
      <c r="H11" s="35">
        <v>531865178</v>
      </c>
      <c r="I11" s="35">
        <v>531865178</v>
      </c>
      <c r="K11" s="35">
        <v>531865178</v>
      </c>
      <c r="L11" s="35">
        <v>531865178</v>
      </c>
    </row>
    <row r="12" spans="8:12" ht="18.75">
      <c r="H12" s="35">
        <v>4000000</v>
      </c>
      <c r="I12" s="35">
        <v>1376500</v>
      </c>
      <c r="K12" s="35">
        <v>1376500</v>
      </c>
      <c r="L12" s="35">
        <v>1376500</v>
      </c>
    </row>
    <row r="13" spans="8:12" ht="18.75">
      <c r="H13" s="35">
        <v>1376761</v>
      </c>
      <c r="I13" s="35">
        <v>27299672</v>
      </c>
      <c r="K13" s="35">
        <v>24715284</v>
      </c>
      <c r="L13" s="35">
        <v>24715284</v>
      </c>
    </row>
    <row r="14" spans="8:12" ht="18.75">
      <c r="H14" s="35">
        <v>250000</v>
      </c>
      <c r="I14" s="35">
        <v>63031362</v>
      </c>
      <c r="K14" s="35">
        <v>63031362</v>
      </c>
      <c r="L14" s="35">
        <v>60031702</v>
      </c>
    </row>
    <row r="15" spans="8:12" ht="18.75">
      <c r="H15" s="35">
        <v>63671362</v>
      </c>
      <c r="I15" s="35">
        <v>640000</v>
      </c>
      <c r="K15" s="35">
        <v>640000</v>
      </c>
      <c r="L15" s="35">
        <v>3640000</v>
      </c>
    </row>
    <row r="16" spans="8:12" ht="18.75">
      <c r="H16" s="35">
        <v>640000</v>
      </c>
      <c r="I16" s="35"/>
      <c r="K16" s="35">
        <v>2584338</v>
      </c>
      <c r="L16" s="35">
        <v>2584388</v>
      </c>
    </row>
    <row r="17" spans="9:12" ht="18.75">
      <c r="L17" s="35"/>
    </row>
    <row r="18" spans="9:12">
      <c r="I18" s="33">
        <v>953309072</v>
      </c>
      <c r="K18" s="33">
        <f>SUM(K9:K17)</f>
        <v>953308682</v>
      </c>
      <c r="L18" s="33">
        <f>SUM(L9:L17)</f>
        <v>953309072</v>
      </c>
    </row>
    <row r="20" spans="9:12">
      <c r="L20" s="33">
        <f>L18-I18</f>
        <v>0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583A1-8091-46D5-8C65-21F499C59C5C}">
  <dimension ref="A1:AA57"/>
  <sheetViews>
    <sheetView tabSelected="1" zoomScaleNormal="100" zoomScaleSheetLayoutView="100" workbookViewId="0">
      <pane xSplit="26" ySplit="7" topLeftCell="AA32" activePane="bottomRight" state="frozen"/>
      <selection pane="topRight" activeCell="Y1" sqref="Y1"/>
      <selection pane="bottomLeft" activeCell="A8" sqref="A8"/>
      <selection pane="bottomRight" activeCell="S35" sqref="S35"/>
    </sheetView>
  </sheetViews>
  <sheetFormatPr defaultRowHeight="12"/>
  <cols>
    <col min="1" max="2" width="1.25" style="1" customWidth="1"/>
    <col min="3" max="3" width="6.875" style="1" customWidth="1"/>
    <col min="4" max="4" width="10.5" style="1" customWidth="1"/>
    <col min="5" max="5" width="11" style="4" customWidth="1"/>
    <col min="6" max="6" width="9.75" style="5" customWidth="1"/>
    <col min="7" max="7" width="11.125" style="5" customWidth="1"/>
    <col min="8" max="8" width="8.125" style="5" customWidth="1"/>
    <col min="9" max="10" width="7.875" style="5" customWidth="1"/>
    <col min="11" max="11" width="8.25" style="5" customWidth="1"/>
    <col min="12" max="15" width="9" style="5" customWidth="1"/>
    <col min="16" max="16" width="8" style="5" customWidth="1"/>
    <col min="17" max="17" width="9" style="5" customWidth="1"/>
    <col min="18" max="18" width="7.875" style="5" customWidth="1"/>
    <col min="19" max="20" width="9" style="5" customWidth="1"/>
    <col min="21" max="21" width="8.625" style="5" customWidth="1"/>
    <col min="22" max="22" width="9" style="5" customWidth="1"/>
    <col min="23" max="23" width="8.375" style="5" customWidth="1"/>
    <col min="24" max="24" width="7.5" style="5" customWidth="1"/>
    <col min="25" max="25" width="8.125" style="5" customWidth="1"/>
    <col min="26" max="26" width="8.25" style="5" customWidth="1"/>
    <col min="27" max="27" width="12.25" style="1" customWidth="1"/>
    <col min="28" max="16384" width="9" style="1"/>
  </cols>
  <sheetData>
    <row r="1" spans="1:27" ht="39.75" customHeight="1">
      <c r="A1" s="61" t="s">
        <v>65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7" ht="21" customHeight="1" thickBot="1">
      <c r="A2" s="62" t="s">
        <v>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 spans="1:27" s="2" customFormat="1" ht="21" customHeight="1">
      <c r="A3" s="63" t="s">
        <v>4</v>
      </c>
      <c r="B3" s="64"/>
      <c r="C3" s="64"/>
      <c r="D3" s="64" t="s">
        <v>33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7" s="2" customFormat="1" ht="21" customHeight="1">
      <c r="A4" s="65"/>
      <c r="B4" s="66"/>
      <c r="C4" s="66"/>
      <c r="D4" s="67" t="s">
        <v>7</v>
      </c>
      <c r="E4" s="66" t="s">
        <v>32</v>
      </c>
      <c r="F4" s="66"/>
      <c r="G4" s="75"/>
      <c r="H4" s="75" t="s">
        <v>61</v>
      </c>
      <c r="I4" s="76"/>
      <c r="J4" s="76"/>
      <c r="K4" s="76"/>
      <c r="L4" s="76"/>
      <c r="M4" s="76"/>
      <c r="N4" s="76"/>
      <c r="O4" s="76"/>
      <c r="P4" s="69"/>
      <c r="Q4" s="75" t="s">
        <v>62</v>
      </c>
      <c r="R4" s="76"/>
      <c r="S4" s="76"/>
      <c r="T4" s="69"/>
      <c r="U4" s="44" t="s">
        <v>63</v>
      </c>
      <c r="V4" s="69" t="s">
        <v>8</v>
      </c>
      <c r="W4" s="66"/>
      <c r="X4" s="66"/>
      <c r="Y4" s="66"/>
      <c r="Z4" s="66"/>
    </row>
    <row r="5" spans="1:27" s="2" customFormat="1" ht="21" customHeight="1">
      <c r="A5" s="83" t="s">
        <v>0</v>
      </c>
      <c r="B5" s="67" t="s">
        <v>1</v>
      </c>
      <c r="C5" s="67" t="s">
        <v>2</v>
      </c>
      <c r="D5" s="67"/>
      <c r="E5" s="79" t="s">
        <v>34</v>
      </c>
      <c r="F5" s="81" t="s">
        <v>5</v>
      </c>
      <c r="G5" s="81" t="s">
        <v>6</v>
      </c>
      <c r="H5" s="72" t="s">
        <v>44</v>
      </c>
      <c r="I5" s="55" t="s">
        <v>41</v>
      </c>
      <c r="J5" s="55" t="s">
        <v>45</v>
      </c>
      <c r="K5" s="55" t="s">
        <v>46</v>
      </c>
      <c r="L5" s="55" t="s">
        <v>66</v>
      </c>
      <c r="M5" s="55" t="s">
        <v>38</v>
      </c>
      <c r="N5" s="55" t="s">
        <v>67</v>
      </c>
      <c r="O5" s="55" t="s">
        <v>68</v>
      </c>
      <c r="P5" s="55" t="s">
        <v>69</v>
      </c>
      <c r="Q5" s="52" t="s">
        <v>47</v>
      </c>
      <c r="R5" s="52" t="s">
        <v>40</v>
      </c>
      <c r="S5" s="52" t="s">
        <v>58</v>
      </c>
      <c r="T5" s="52" t="s">
        <v>43</v>
      </c>
      <c r="U5" s="52" t="s">
        <v>36</v>
      </c>
      <c r="V5" s="69" t="s">
        <v>42</v>
      </c>
      <c r="W5" s="66"/>
      <c r="X5" s="66"/>
      <c r="Y5" s="66"/>
      <c r="Z5" s="70" t="s">
        <v>35</v>
      </c>
    </row>
    <row r="6" spans="1:27" s="3" customFormat="1" ht="53.25" customHeight="1" thickBot="1">
      <c r="A6" s="84"/>
      <c r="B6" s="68"/>
      <c r="C6" s="68"/>
      <c r="D6" s="68"/>
      <c r="E6" s="80"/>
      <c r="F6" s="82"/>
      <c r="G6" s="82"/>
      <c r="H6" s="7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40" t="s">
        <v>72</v>
      </c>
      <c r="W6" s="46" t="s">
        <v>79</v>
      </c>
      <c r="X6" s="40" t="s">
        <v>73</v>
      </c>
      <c r="Y6" s="41" t="s">
        <v>74</v>
      </c>
      <c r="Z6" s="71"/>
    </row>
    <row r="7" spans="1:27" s="4" customFormat="1" ht="24" customHeight="1">
      <c r="A7" s="47" t="s">
        <v>39</v>
      </c>
      <c r="B7" s="48"/>
      <c r="C7" s="48"/>
      <c r="D7" s="17">
        <f>D8+D24+D45+D49+D47+D43</f>
        <v>670091620</v>
      </c>
      <c r="E7" s="17">
        <f>E8+E24+E49</f>
        <v>433787498</v>
      </c>
      <c r="F7" s="17">
        <f>F8+F24+F49</f>
        <v>431787498</v>
      </c>
      <c r="G7" s="17">
        <f>G8</f>
        <v>2000000</v>
      </c>
      <c r="H7" s="17">
        <f t="shared" ref="H7:N7" si="0">H24+H49</f>
        <v>5942703</v>
      </c>
      <c r="I7" s="17">
        <f t="shared" si="0"/>
        <v>2402071</v>
      </c>
      <c r="J7" s="17">
        <f t="shared" si="0"/>
        <v>2937020</v>
      </c>
      <c r="K7" s="17">
        <f t="shared" si="0"/>
        <v>1700130</v>
      </c>
      <c r="L7" s="17">
        <f t="shared" si="0"/>
        <v>9902779</v>
      </c>
      <c r="M7" s="17">
        <f t="shared" si="0"/>
        <v>19803575</v>
      </c>
      <c r="N7" s="17">
        <f t="shared" si="0"/>
        <v>10003261</v>
      </c>
      <c r="O7" s="17">
        <f>O24+O49+O43</f>
        <v>16103646</v>
      </c>
      <c r="P7" s="17">
        <f t="shared" ref="P7:U7" si="1">P24+P49</f>
        <v>1000292</v>
      </c>
      <c r="Q7" s="17">
        <f t="shared" si="1"/>
        <v>36242647</v>
      </c>
      <c r="R7" s="17">
        <f t="shared" si="1"/>
        <v>3684000</v>
      </c>
      <c r="S7" s="17">
        <f t="shared" si="1"/>
        <v>15506418</v>
      </c>
      <c r="T7" s="17">
        <f t="shared" si="1"/>
        <v>35858785</v>
      </c>
      <c r="U7" s="17">
        <f t="shared" si="1"/>
        <v>53834310</v>
      </c>
      <c r="V7" s="17">
        <f>V45</f>
        <v>12152879</v>
      </c>
      <c r="W7" s="17">
        <f t="shared" ref="W7" si="2">W45</f>
        <v>5000000</v>
      </c>
      <c r="X7" s="17">
        <f>X47</f>
        <v>915715</v>
      </c>
      <c r="Y7" s="17">
        <f>Y47</f>
        <v>1290000</v>
      </c>
      <c r="Z7" s="17">
        <f>Z45+Z47</f>
        <v>2023891</v>
      </c>
      <c r="AA7" s="8"/>
    </row>
    <row r="8" spans="1:27" s="4" customFormat="1" ht="24" customHeight="1">
      <c r="A8" s="49" t="s">
        <v>10</v>
      </c>
      <c r="B8" s="50"/>
      <c r="C8" s="51"/>
      <c r="D8" s="18">
        <f>D9+D14+D17</f>
        <v>349314870</v>
      </c>
      <c r="E8" s="18">
        <f>E9+E14+E17</f>
        <v>349314870</v>
      </c>
      <c r="F8" s="18">
        <f>F9+F14+F17</f>
        <v>347314870</v>
      </c>
      <c r="G8" s="19">
        <f>G17+G9</f>
        <v>2000000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7" ht="24" customHeight="1">
      <c r="A9" s="9"/>
      <c r="B9" s="54" t="s">
        <v>11</v>
      </c>
      <c r="C9" s="54"/>
      <c r="D9" s="20">
        <f t="shared" ref="D9:D23" si="3">SUM(F9:Z9)</f>
        <v>332251700</v>
      </c>
      <c r="E9" s="20">
        <f>SUM(F9:G9)</f>
        <v>332251700</v>
      </c>
      <c r="F9" s="21">
        <f>SUM(F10:F13)</f>
        <v>331651700</v>
      </c>
      <c r="G9" s="22">
        <f>G13</f>
        <v>600000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39"/>
    </row>
    <row r="10" spans="1:27" ht="24" customHeight="1">
      <c r="A10" s="9"/>
      <c r="B10" s="10"/>
      <c r="C10" s="45" t="s">
        <v>12</v>
      </c>
      <c r="D10" s="24">
        <f t="shared" si="3"/>
        <v>236707590</v>
      </c>
      <c r="E10" s="24">
        <v>236707590</v>
      </c>
      <c r="F10" s="24">
        <v>236707590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7" ht="24" customHeight="1">
      <c r="A11" s="9"/>
      <c r="B11" s="10"/>
      <c r="C11" s="10" t="s">
        <v>13</v>
      </c>
      <c r="D11" s="24">
        <f t="shared" si="3"/>
        <v>48938990</v>
      </c>
      <c r="E11" s="24">
        <v>48938990</v>
      </c>
      <c r="F11" s="24">
        <v>48938990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7" ht="24" customHeight="1">
      <c r="A12" s="9"/>
      <c r="B12" s="10"/>
      <c r="C12" s="38" t="s">
        <v>14</v>
      </c>
      <c r="D12" s="24">
        <f t="shared" si="3"/>
        <v>22752200</v>
      </c>
      <c r="E12" s="24">
        <v>22752200</v>
      </c>
      <c r="F12" s="24">
        <v>22752200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7" ht="24" customHeight="1">
      <c r="A13" s="9"/>
      <c r="B13" s="10"/>
      <c r="C13" s="38" t="s">
        <v>15</v>
      </c>
      <c r="D13" s="24">
        <f t="shared" si="3"/>
        <v>23852920</v>
      </c>
      <c r="E13" s="24">
        <f>F13+G13</f>
        <v>23852920</v>
      </c>
      <c r="F13" s="24">
        <v>23252920</v>
      </c>
      <c r="G13" s="23">
        <v>600000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7" ht="24" customHeight="1">
      <c r="A14" s="9"/>
      <c r="B14" s="54" t="s">
        <v>16</v>
      </c>
      <c r="C14" s="54"/>
      <c r="D14" s="20">
        <f t="shared" si="3"/>
        <v>2325400</v>
      </c>
      <c r="E14" s="20">
        <f t="shared" ref="E14:E23" si="4">SUM(F14:G14)</f>
        <v>2325400</v>
      </c>
      <c r="F14" s="21">
        <f>SUM(F15:F16)</f>
        <v>2325400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7" ht="24" customHeight="1">
      <c r="A15" s="9"/>
      <c r="B15" s="10"/>
      <c r="C15" s="10" t="s">
        <v>17</v>
      </c>
      <c r="D15" s="24">
        <f t="shared" si="3"/>
        <v>181800</v>
      </c>
      <c r="E15" s="24">
        <f t="shared" si="4"/>
        <v>181800</v>
      </c>
      <c r="F15" s="6">
        <v>181800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7" ht="24" customHeight="1">
      <c r="A16" s="9"/>
      <c r="B16" s="10"/>
      <c r="C16" s="10" t="s">
        <v>18</v>
      </c>
      <c r="D16" s="24">
        <f t="shared" si="3"/>
        <v>2143600</v>
      </c>
      <c r="E16" s="24">
        <f t="shared" si="4"/>
        <v>2143600</v>
      </c>
      <c r="F16" s="6">
        <v>2143600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24" customHeight="1">
      <c r="A17" s="9"/>
      <c r="B17" s="54" t="s">
        <v>10</v>
      </c>
      <c r="C17" s="54"/>
      <c r="D17" s="20">
        <f t="shared" si="3"/>
        <v>14737770</v>
      </c>
      <c r="E17" s="20">
        <f>SUM(E18:E23)</f>
        <v>14737770</v>
      </c>
      <c r="F17" s="21">
        <f>SUM(F18:F23)</f>
        <v>13337770</v>
      </c>
      <c r="G17" s="22">
        <f>G21+G23</f>
        <v>1400000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24" customHeight="1">
      <c r="A18" s="9"/>
      <c r="B18" s="10"/>
      <c r="C18" s="10" t="s">
        <v>19</v>
      </c>
      <c r="D18" s="24">
        <f t="shared" si="3"/>
        <v>901400</v>
      </c>
      <c r="E18" s="24">
        <f t="shared" si="4"/>
        <v>901400</v>
      </c>
      <c r="F18" s="6">
        <v>901400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4" customHeight="1">
      <c r="A19" s="9"/>
      <c r="B19" s="10"/>
      <c r="C19" s="10" t="s">
        <v>20</v>
      </c>
      <c r="D19" s="24">
        <f t="shared" si="3"/>
        <v>7858490</v>
      </c>
      <c r="E19" s="24">
        <f t="shared" si="4"/>
        <v>7858490</v>
      </c>
      <c r="F19" s="6">
        <v>7858490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24" customHeight="1">
      <c r="A20" s="9"/>
      <c r="B20" s="10"/>
      <c r="C20" s="10" t="s">
        <v>21</v>
      </c>
      <c r="D20" s="25">
        <f t="shared" si="3"/>
        <v>1299170</v>
      </c>
      <c r="E20" s="25">
        <f t="shared" si="4"/>
        <v>1299170</v>
      </c>
      <c r="F20" s="6">
        <v>1299170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24" customHeight="1">
      <c r="A21" s="9"/>
      <c r="B21" s="10"/>
      <c r="C21" s="10" t="s">
        <v>22</v>
      </c>
      <c r="D21" s="25">
        <f t="shared" si="3"/>
        <v>1802310</v>
      </c>
      <c r="E21" s="25">
        <f t="shared" si="4"/>
        <v>1802310</v>
      </c>
      <c r="F21" s="6">
        <v>1735310</v>
      </c>
      <c r="G21" s="23">
        <v>67000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24" customHeight="1">
      <c r="A22" s="9"/>
      <c r="B22" s="10"/>
      <c r="C22" s="10" t="s">
        <v>23</v>
      </c>
      <c r="D22" s="25">
        <f t="shared" si="3"/>
        <v>1120000</v>
      </c>
      <c r="E22" s="25">
        <f t="shared" si="4"/>
        <v>1120000</v>
      </c>
      <c r="F22" s="6">
        <v>1120000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24" customHeight="1">
      <c r="A23" s="9"/>
      <c r="B23" s="10"/>
      <c r="C23" s="10" t="s">
        <v>24</v>
      </c>
      <c r="D23" s="25">
        <f t="shared" si="3"/>
        <v>1756400</v>
      </c>
      <c r="E23" s="25">
        <f t="shared" si="4"/>
        <v>1756400</v>
      </c>
      <c r="F23" s="6">
        <v>423400</v>
      </c>
      <c r="G23" s="23">
        <v>1333000</v>
      </c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24" customHeight="1">
      <c r="A24" s="56" t="s">
        <v>25</v>
      </c>
      <c r="B24" s="57"/>
      <c r="C24" s="58"/>
      <c r="D24" s="18">
        <f>SUM(D25:D42)</f>
        <v>278208340</v>
      </c>
      <c r="E24" s="18">
        <f>SUM(F24:G24)</f>
        <v>80364120</v>
      </c>
      <c r="F24" s="19">
        <f>F25+F26+F27+F28</f>
        <v>80364120</v>
      </c>
      <c r="G24" s="18">
        <f t="shared" ref="G24:N24" si="5">SUM(G25:G42)</f>
        <v>0</v>
      </c>
      <c r="H24" s="18">
        <f t="shared" si="5"/>
        <v>5940000</v>
      </c>
      <c r="I24" s="18">
        <f t="shared" si="5"/>
        <v>2228200</v>
      </c>
      <c r="J24" s="18">
        <f t="shared" si="5"/>
        <v>2590000</v>
      </c>
      <c r="K24" s="18">
        <f t="shared" si="5"/>
        <v>1700130</v>
      </c>
      <c r="L24" s="18">
        <f t="shared" si="5"/>
        <v>5508630</v>
      </c>
      <c r="M24" s="18">
        <f t="shared" si="5"/>
        <v>19800000</v>
      </c>
      <c r="N24" s="18">
        <f t="shared" si="5"/>
        <v>10000000</v>
      </c>
      <c r="O24" s="18">
        <f>O36</f>
        <v>14310900</v>
      </c>
      <c r="P24" s="18">
        <f t="shared" ref="P24:U24" si="6">SUM(P25:P42)</f>
        <v>1000000</v>
      </c>
      <c r="Q24" s="18">
        <f t="shared" si="6"/>
        <v>29122850</v>
      </c>
      <c r="R24" s="18">
        <f t="shared" si="6"/>
        <v>2237200</v>
      </c>
      <c r="S24" s="18">
        <f t="shared" si="6"/>
        <v>13766590</v>
      </c>
      <c r="T24" s="18">
        <f t="shared" si="6"/>
        <v>35805410</v>
      </c>
      <c r="U24" s="18">
        <f t="shared" si="6"/>
        <v>53834310</v>
      </c>
      <c r="V24" s="18"/>
      <c r="W24" s="18"/>
      <c r="X24" s="18"/>
      <c r="Y24" s="18"/>
      <c r="Z24" s="18"/>
    </row>
    <row r="25" spans="1:26" ht="24" customHeight="1">
      <c r="A25" s="31"/>
      <c r="B25" s="32"/>
      <c r="C25" s="45" t="s">
        <v>26</v>
      </c>
      <c r="D25" s="25">
        <f>E25</f>
        <v>33005790</v>
      </c>
      <c r="E25" s="25">
        <v>33005790</v>
      </c>
      <c r="F25" s="25">
        <v>33005790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24" customHeight="1">
      <c r="A26" s="31"/>
      <c r="B26" s="32"/>
      <c r="C26" s="45" t="s">
        <v>27</v>
      </c>
      <c r="D26" s="25">
        <f t="shared" ref="D26:D28" si="7">E26</f>
        <v>20183650</v>
      </c>
      <c r="E26" s="25">
        <v>20183650</v>
      </c>
      <c r="F26" s="25">
        <v>20183650</v>
      </c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24" customHeight="1">
      <c r="A27" s="31"/>
      <c r="B27" s="32"/>
      <c r="C27" s="45" t="s">
        <v>28</v>
      </c>
      <c r="D27" s="25">
        <f t="shared" si="7"/>
        <v>5682830</v>
      </c>
      <c r="E27" s="25">
        <v>5682830</v>
      </c>
      <c r="F27" s="25">
        <v>5682830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24" customHeight="1">
      <c r="A28" s="31"/>
      <c r="B28" s="32"/>
      <c r="C28" s="45" t="s">
        <v>29</v>
      </c>
      <c r="D28" s="25">
        <f t="shared" si="7"/>
        <v>21491850</v>
      </c>
      <c r="E28" s="25">
        <v>21491850</v>
      </c>
      <c r="F28" s="25">
        <v>21491850</v>
      </c>
      <c r="G28" s="7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24" customHeight="1">
      <c r="A29" s="31"/>
      <c r="B29" s="32"/>
      <c r="C29" s="12" t="s">
        <v>44</v>
      </c>
      <c r="D29" s="25">
        <f t="shared" ref="D29:D42" si="8">SUM(H29:U29)</f>
        <v>5940000</v>
      </c>
      <c r="E29" s="27"/>
      <c r="F29" s="25"/>
      <c r="G29" s="23"/>
      <c r="H29" s="23">
        <v>5940000</v>
      </c>
      <c r="I29" s="23"/>
      <c r="J29" s="23"/>
      <c r="K29" s="23"/>
      <c r="L29" s="23"/>
      <c r="M29" s="23"/>
      <c r="N29" s="23"/>
      <c r="O29" s="23"/>
      <c r="P29" s="23"/>
      <c r="Q29" s="23"/>
      <c r="R29" s="26"/>
      <c r="S29" s="26"/>
      <c r="T29" s="23"/>
      <c r="U29" s="26"/>
      <c r="V29" s="23"/>
      <c r="W29" s="23"/>
      <c r="X29" s="23"/>
      <c r="Y29" s="23"/>
      <c r="Z29" s="23"/>
    </row>
    <row r="30" spans="1:26" ht="24" customHeight="1">
      <c r="A30" s="31"/>
      <c r="B30" s="32"/>
      <c r="C30" s="13" t="s">
        <v>41</v>
      </c>
      <c r="D30" s="25">
        <f t="shared" si="8"/>
        <v>2228200</v>
      </c>
      <c r="E30" s="27"/>
      <c r="F30" s="25"/>
      <c r="G30" s="23"/>
      <c r="H30" s="23"/>
      <c r="I30" s="23">
        <v>2228200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24" customHeight="1">
      <c r="A31" s="31"/>
      <c r="B31" s="32"/>
      <c r="C31" s="13" t="s">
        <v>45</v>
      </c>
      <c r="D31" s="25">
        <f t="shared" si="8"/>
        <v>2590000</v>
      </c>
      <c r="E31" s="27"/>
      <c r="F31" s="25"/>
      <c r="G31" s="23"/>
      <c r="H31" s="23"/>
      <c r="I31" s="23"/>
      <c r="J31" s="23">
        <v>2590000</v>
      </c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24" customHeight="1">
      <c r="A32" s="31"/>
      <c r="B32" s="32"/>
      <c r="C32" s="13" t="s">
        <v>46</v>
      </c>
      <c r="D32" s="25">
        <f t="shared" si="8"/>
        <v>1700130</v>
      </c>
      <c r="E32" s="27"/>
      <c r="F32" s="25"/>
      <c r="G32" s="23"/>
      <c r="H32" s="23"/>
      <c r="I32" s="23"/>
      <c r="J32" s="23"/>
      <c r="K32" s="23">
        <v>1700130</v>
      </c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24" customHeight="1">
      <c r="A33" s="31"/>
      <c r="B33" s="32"/>
      <c r="C33" s="13" t="s">
        <v>81</v>
      </c>
      <c r="D33" s="25">
        <f t="shared" si="8"/>
        <v>5508630</v>
      </c>
      <c r="E33" s="27"/>
      <c r="F33" s="25"/>
      <c r="G33" s="23"/>
      <c r="H33" s="23"/>
      <c r="I33" s="23"/>
      <c r="J33" s="23"/>
      <c r="K33" s="23"/>
      <c r="L33" s="23">
        <v>5508630</v>
      </c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24" customHeight="1">
      <c r="A34" s="31"/>
      <c r="B34" s="32"/>
      <c r="C34" s="12" t="s">
        <v>53</v>
      </c>
      <c r="D34" s="25">
        <f t="shared" si="8"/>
        <v>19800000</v>
      </c>
      <c r="E34" s="27"/>
      <c r="F34" s="25"/>
      <c r="G34" s="23"/>
      <c r="H34" s="23"/>
      <c r="I34" s="23"/>
      <c r="J34" s="23"/>
      <c r="K34" s="23"/>
      <c r="L34" s="23"/>
      <c r="M34" s="23">
        <v>19800000</v>
      </c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24" customHeight="1">
      <c r="A35" s="31"/>
      <c r="B35" s="32"/>
      <c r="C35" s="12" t="s">
        <v>67</v>
      </c>
      <c r="D35" s="25">
        <f t="shared" si="8"/>
        <v>10000000</v>
      </c>
      <c r="E35" s="27"/>
      <c r="F35" s="25"/>
      <c r="G35" s="23"/>
      <c r="H35" s="23"/>
      <c r="I35" s="23"/>
      <c r="J35" s="23"/>
      <c r="K35" s="23"/>
      <c r="L35" s="23"/>
      <c r="M35" s="23"/>
      <c r="N35" s="23">
        <v>10000000</v>
      </c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24" customHeight="1">
      <c r="A36" s="31"/>
      <c r="B36" s="32"/>
      <c r="C36" s="12" t="s">
        <v>68</v>
      </c>
      <c r="D36" s="25">
        <f t="shared" si="8"/>
        <v>14310900</v>
      </c>
      <c r="E36" s="27"/>
      <c r="F36" s="25"/>
      <c r="G36" s="23"/>
      <c r="H36" s="23"/>
      <c r="I36" s="23"/>
      <c r="J36" s="23"/>
      <c r="K36" s="23"/>
      <c r="L36" s="23"/>
      <c r="M36" s="23"/>
      <c r="N36" s="23"/>
      <c r="O36" s="23">
        <v>14310900</v>
      </c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24" customHeight="1">
      <c r="A37" s="31"/>
      <c r="B37" s="32"/>
      <c r="C37" s="12" t="s">
        <v>69</v>
      </c>
      <c r="D37" s="25">
        <f t="shared" si="8"/>
        <v>1000000</v>
      </c>
      <c r="E37" s="27"/>
      <c r="F37" s="25"/>
      <c r="G37" s="23"/>
      <c r="H37" s="23"/>
      <c r="I37" s="23"/>
      <c r="J37" s="23"/>
      <c r="K37" s="23"/>
      <c r="L37" s="23"/>
      <c r="M37" s="23"/>
      <c r="N37" s="23"/>
      <c r="O37" s="23"/>
      <c r="P37" s="23">
        <v>1000000</v>
      </c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24" customHeight="1">
      <c r="A38" s="9"/>
      <c r="B38" s="11"/>
      <c r="C38" s="12" t="s">
        <v>47</v>
      </c>
      <c r="D38" s="25">
        <f t="shared" si="8"/>
        <v>29122850</v>
      </c>
      <c r="E38" s="27"/>
      <c r="F38" s="23"/>
      <c r="G38" s="23"/>
      <c r="H38" s="22"/>
      <c r="I38" s="22"/>
      <c r="J38" s="22"/>
      <c r="K38" s="22"/>
      <c r="L38" s="22"/>
      <c r="M38" s="22"/>
      <c r="N38" s="22"/>
      <c r="O38" s="22"/>
      <c r="P38" s="22"/>
      <c r="Q38" s="23">
        <v>29122850</v>
      </c>
      <c r="R38" s="23"/>
      <c r="S38" s="23"/>
      <c r="T38" s="22"/>
      <c r="U38" s="23"/>
      <c r="V38" s="22"/>
      <c r="W38" s="22"/>
      <c r="X38" s="22"/>
      <c r="Y38" s="22"/>
      <c r="Z38" s="22"/>
    </row>
    <row r="39" spans="1:26" ht="24" customHeight="1">
      <c r="A39" s="9"/>
      <c r="B39" s="11"/>
      <c r="C39" s="12" t="s">
        <v>40</v>
      </c>
      <c r="D39" s="25">
        <f t="shared" si="8"/>
        <v>2237200</v>
      </c>
      <c r="E39" s="27"/>
      <c r="F39" s="25"/>
      <c r="G39" s="23"/>
      <c r="H39" s="22"/>
      <c r="I39" s="22"/>
      <c r="J39" s="22"/>
      <c r="K39" s="22"/>
      <c r="L39" s="22"/>
      <c r="M39" s="22"/>
      <c r="N39" s="22"/>
      <c r="O39" s="22"/>
      <c r="P39" s="22"/>
      <c r="Q39" s="23"/>
      <c r="R39" s="23">
        <v>2237200</v>
      </c>
      <c r="S39" s="23"/>
      <c r="T39" s="22"/>
      <c r="U39" s="23"/>
      <c r="V39" s="22"/>
      <c r="W39" s="22"/>
      <c r="X39" s="22"/>
      <c r="Y39" s="22"/>
      <c r="Z39" s="22"/>
    </row>
    <row r="40" spans="1:26" ht="24" customHeight="1">
      <c r="A40" s="9"/>
      <c r="B40" s="11"/>
      <c r="C40" s="12" t="s">
        <v>57</v>
      </c>
      <c r="D40" s="25">
        <f t="shared" si="8"/>
        <v>13766590</v>
      </c>
      <c r="E40" s="27"/>
      <c r="F40" s="25"/>
      <c r="G40" s="23"/>
      <c r="H40" s="22"/>
      <c r="I40" s="22"/>
      <c r="J40" s="22"/>
      <c r="K40" s="22"/>
      <c r="L40" s="22"/>
      <c r="M40" s="22"/>
      <c r="N40" s="22"/>
      <c r="O40" s="22"/>
      <c r="P40" s="22"/>
      <c r="Q40" s="23"/>
      <c r="R40" s="23"/>
      <c r="S40" s="23">
        <v>13766590</v>
      </c>
      <c r="T40" s="22"/>
      <c r="U40" s="23"/>
      <c r="V40" s="22"/>
      <c r="W40" s="22"/>
      <c r="X40" s="22"/>
      <c r="Y40" s="22"/>
      <c r="Z40" s="22"/>
    </row>
    <row r="41" spans="1:26" ht="24" customHeight="1">
      <c r="A41" s="9"/>
      <c r="B41" s="11"/>
      <c r="C41" s="12" t="s">
        <v>43</v>
      </c>
      <c r="D41" s="25">
        <f t="shared" si="8"/>
        <v>35805410</v>
      </c>
      <c r="E41" s="27"/>
      <c r="F41" s="25"/>
      <c r="G41" s="23"/>
      <c r="H41" s="22"/>
      <c r="I41" s="22"/>
      <c r="J41" s="22"/>
      <c r="K41" s="22"/>
      <c r="L41" s="22"/>
      <c r="M41" s="22"/>
      <c r="N41" s="22"/>
      <c r="O41" s="22"/>
      <c r="P41" s="22"/>
      <c r="Q41" s="23"/>
      <c r="R41" s="23"/>
      <c r="S41" s="23"/>
      <c r="T41" s="23">
        <v>35805410</v>
      </c>
      <c r="U41" s="23"/>
      <c r="V41" s="22"/>
      <c r="W41" s="22"/>
      <c r="X41" s="22"/>
      <c r="Y41" s="22"/>
      <c r="Z41" s="22"/>
    </row>
    <row r="42" spans="1:26" ht="24" customHeight="1">
      <c r="A42" s="9"/>
      <c r="B42" s="11"/>
      <c r="C42" s="14" t="s">
        <v>36</v>
      </c>
      <c r="D42" s="25">
        <f t="shared" si="8"/>
        <v>53834310</v>
      </c>
      <c r="E42" s="27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>
        <v>53834310</v>
      </c>
      <c r="V42" s="23"/>
      <c r="W42" s="23"/>
      <c r="X42" s="23"/>
      <c r="Y42" s="23"/>
      <c r="Z42" s="23"/>
    </row>
    <row r="43" spans="1:26" ht="24" customHeight="1">
      <c r="A43" s="56" t="s">
        <v>9</v>
      </c>
      <c r="B43" s="57"/>
      <c r="C43" s="58"/>
      <c r="D43" s="18">
        <f>D44</f>
        <v>100000</v>
      </c>
      <c r="E43" s="18"/>
      <c r="F43" s="28"/>
      <c r="G43" s="28"/>
      <c r="H43" s="28"/>
      <c r="I43" s="28"/>
      <c r="J43" s="28"/>
      <c r="K43" s="28"/>
      <c r="L43" s="28"/>
      <c r="M43" s="28"/>
      <c r="N43" s="28"/>
      <c r="O43" s="28">
        <f>O44</f>
        <v>100000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9"/>
    </row>
    <row r="44" spans="1:26" ht="24" customHeight="1">
      <c r="A44" s="16"/>
      <c r="B44" s="59" t="s">
        <v>9</v>
      </c>
      <c r="C44" s="60"/>
      <c r="D44" s="25">
        <f>O44</f>
        <v>100000</v>
      </c>
      <c r="E44" s="27"/>
      <c r="F44" s="23"/>
      <c r="G44" s="23"/>
      <c r="H44" s="23"/>
      <c r="I44" s="23"/>
      <c r="J44" s="23"/>
      <c r="K44" s="23"/>
      <c r="L44" s="23"/>
      <c r="M44" s="23"/>
      <c r="N44" s="23"/>
      <c r="O44" s="23">
        <v>100000</v>
      </c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6"/>
    </row>
    <row r="45" spans="1:26" ht="24" customHeight="1">
      <c r="A45" s="56" t="s">
        <v>8</v>
      </c>
      <c r="B45" s="57"/>
      <c r="C45" s="58"/>
      <c r="D45" s="18">
        <f>D46</f>
        <v>17322879</v>
      </c>
      <c r="E45" s="1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30">
        <f>V46</f>
        <v>12152879</v>
      </c>
      <c r="W45" s="30">
        <f>SUM(W46:W46)</f>
        <v>5000000</v>
      </c>
      <c r="X45" s="30">
        <f>SUM(X46:X46)</f>
        <v>0</v>
      </c>
      <c r="Y45" s="30">
        <f>SUM(Y46:Y46)</f>
        <v>0</v>
      </c>
      <c r="Z45" s="30">
        <f>SUM(Z46:Z46)</f>
        <v>170000</v>
      </c>
    </row>
    <row r="46" spans="1:26" ht="24" customHeight="1">
      <c r="A46" s="16"/>
      <c r="B46" s="59" t="s">
        <v>8</v>
      </c>
      <c r="C46" s="60"/>
      <c r="D46" s="25">
        <f>SUM(V46:Z46)</f>
        <v>17322879</v>
      </c>
      <c r="E46" s="27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>
        <v>12152879</v>
      </c>
      <c r="W46" s="23">
        <v>5000000</v>
      </c>
      <c r="X46" s="23">
        <v>0</v>
      </c>
      <c r="Y46" s="23"/>
      <c r="Z46" s="23">
        <v>170000</v>
      </c>
    </row>
    <row r="47" spans="1:26" ht="24" customHeight="1">
      <c r="A47" s="56" t="s">
        <v>77</v>
      </c>
      <c r="B47" s="57"/>
      <c r="C47" s="58"/>
      <c r="D47" s="18">
        <f>SUM(V47:Z47)</f>
        <v>4059606</v>
      </c>
      <c r="E47" s="1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30"/>
      <c r="W47" s="30"/>
      <c r="X47" s="30">
        <f>X48</f>
        <v>915715</v>
      </c>
      <c r="Y47" s="30">
        <f>Y48</f>
        <v>1290000</v>
      </c>
      <c r="Z47" s="30">
        <f>Z48</f>
        <v>1853891</v>
      </c>
    </row>
    <row r="48" spans="1:26" ht="24" customHeight="1">
      <c r="A48" s="43"/>
      <c r="B48" s="59" t="s">
        <v>77</v>
      </c>
      <c r="C48" s="60"/>
      <c r="D48" s="25">
        <f>SUM(V48:Z48)</f>
        <v>4059606</v>
      </c>
      <c r="E48" s="27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>
        <v>0</v>
      </c>
      <c r="W48" s="23">
        <v>0</v>
      </c>
      <c r="X48" s="23">
        <v>915715</v>
      </c>
      <c r="Y48" s="23">
        <v>1290000</v>
      </c>
      <c r="Z48" s="23">
        <v>1853891</v>
      </c>
    </row>
    <row r="49" spans="1:26" ht="21" customHeight="1">
      <c r="A49" s="77" t="s">
        <v>80</v>
      </c>
      <c r="B49" s="77"/>
      <c r="C49" s="77"/>
      <c r="D49" s="18">
        <f>E49+H49+I49+J49+K49+L49+M49+N49+O49+P49+Q49+R49+S49+T49+U49+V49+W49+X49+Y49+Z49</f>
        <v>21085925</v>
      </c>
      <c r="E49" s="18">
        <f>SUM(E50:E51)</f>
        <v>4108508</v>
      </c>
      <c r="F49" s="28">
        <f>SUM(F50:F51)</f>
        <v>4108508</v>
      </c>
      <c r="G49" s="28"/>
      <c r="H49" s="28">
        <f>SUM(H50:H51)</f>
        <v>2703</v>
      </c>
      <c r="I49" s="28">
        <f t="shared" ref="I49:Z49" si="9">SUM(I50:I51)</f>
        <v>173871</v>
      </c>
      <c r="J49" s="28">
        <f t="shared" si="9"/>
        <v>347020</v>
      </c>
      <c r="K49" s="28">
        <f t="shared" si="9"/>
        <v>0</v>
      </c>
      <c r="L49" s="28">
        <f t="shared" si="9"/>
        <v>4394149</v>
      </c>
      <c r="M49" s="28">
        <f t="shared" si="9"/>
        <v>3575</v>
      </c>
      <c r="N49" s="28">
        <f t="shared" si="9"/>
        <v>3261</v>
      </c>
      <c r="O49" s="28">
        <f t="shared" si="9"/>
        <v>1692746</v>
      </c>
      <c r="P49" s="28">
        <f t="shared" si="9"/>
        <v>292</v>
      </c>
      <c r="Q49" s="28">
        <f t="shared" si="9"/>
        <v>7119797</v>
      </c>
      <c r="R49" s="28">
        <f t="shared" si="9"/>
        <v>1446800</v>
      </c>
      <c r="S49" s="28">
        <f t="shared" si="9"/>
        <v>1739828</v>
      </c>
      <c r="T49" s="28">
        <f t="shared" si="9"/>
        <v>53375</v>
      </c>
      <c r="U49" s="28">
        <f t="shared" si="9"/>
        <v>0</v>
      </c>
      <c r="V49" s="30">
        <f t="shared" si="9"/>
        <v>0</v>
      </c>
      <c r="W49" s="30">
        <f t="shared" si="9"/>
        <v>0</v>
      </c>
      <c r="X49" s="30">
        <f t="shared" si="9"/>
        <v>0</v>
      </c>
      <c r="Y49" s="30">
        <f t="shared" si="9"/>
        <v>0</v>
      </c>
      <c r="Z49" s="30">
        <f t="shared" si="9"/>
        <v>0</v>
      </c>
    </row>
    <row r="50" spans="1:26" ht="21" customHeight="1">
      <c r="A50" s="42"/>
      <c r="B50" s="78" t="s">
        <v>59</v>
      </c>
      <c r="C50" s="78"/>
      <c r="D50" s="23">
        <f>E50+H50+I50+J50+K50+L50+M50+N50+O50+P50+Q50+R50+S50+T50+U50+V50+W50+X50+Y50+Z50</f>
        <v>20968230</v>
      </c>
      <c r="E50" s="23">
        <f>F50</f>
        <v>4045010</v>
      </c>
      <c r="F50" s="23">
        <v>4045010</v>
      </c>
      <c r="G50" s="23"/>
      <c r="H50" s="23">
        <v>0</v>
      </c>
      <c r="I50" s="23">
        <v>171800</v>
      </c>
      <c r="J50" s="23">
        <v>345000</v>
      </c>
      <c r="K50" s="23">
        <v>0</v>
      </c>
      <c r="L50" s="23">
        <v>4391370</v>
      </c>
      <c r="M50" s="23">
        <v>0</v>
      </c>
      <c r="N50" s="23">
        <v>0</v>
      </c>
      <c r="O50" s="23">
        <v>1689100</v>
      </c>
      <c r="P50" s="23">
        <v>0</v>
      </c>
      <c r="Q50" s="23">
        <v>7101150</v>
      </c>
      <c r="R50" s="23">
        <v>1446800</v>
      </c>
      <c r="S50" s="23">
        <v>1733410</v>
      </c>
      <c r="T50" s="23">
        <v>44590</v>
      </c>
      <c r="U50" s="23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</row>
    <row r="51" spans="1:26" ht="21" customHeight="1">
      <c r="A51" s="42"/>
      <c r="B51" s="42"/>
      <c r="C51" s="42" t="s">
        <v>76</v>
      </c>
      <c r="D51" s="23">
        <f>E51+H51+I51+J51+K51+L51+M51+N51+O51+P51+Q51+R51+S51+T51+U51+V51+W51+X51+Y51+Z51</f>
        <v>117695</v>
      </c>
      <c r="E51" s="23">
        <f>F51</f>
        <v>63498</v>
      </c>
      <c r="F51" s="10">
        <v>63498</v>
      </c>
      <c r="G51" s="10"/>
      <c r="H51" s="10">
        <v>2703</v>
      </c>
      <c r="I51" s="10">
        <v>2071</v>
      </c>
      <c r="J51" s="10">
        <v>2020</v>
      </c>
      <c r="K51" s="10">
        <v>0</v>
      </c>
      <c r="L51" s="10">
        <v>2779</v>
      </c>
      <c r="M51" s="10">
        <v>3575</v>
      </c>
      <c r="N51" s="10">
        <v>3261</v>
      </c>
      <c r="O51" s="10">
        <v>3646</v>
      </c>
      <c r="P51" s="10">
        <v>292</v>
      </c>
      <c r="Q51" s="10">
        <v>18647</v>
      </c>
      <c r="R51" s="10">
        <v>0</v>
      </c>
      <c r="S51" s="10">
        <v>6418</v>
      </c>
      <c r="T51" s="10">
        <v>8785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</row>
    <row r="53" spans="1:26">
      <c r="E53" s="8"/>
      <c r="F53" s="5">
        <f>F51+H51+I51+J51+L51+M51+N51+O51+P51+Q51+S51+T51</f>
        <v>117695</v>
      </c>
    </row>
    <row r="57" spans="1:26">
      <c r="E57" s="8"/>
      <c r="Y57" s="5" t="s">
        <v>33</v>
      </c>
    </row>
  </sheetData>
  <sheetProtection password="CC59" sheet="1" objects="1" scenarios="1"/>
  <mergeCells count="45">
    <mergeCell ref="B50:C50"/>
    <mergeCell ref="B44:C44"/>
    <mergeCell ref="A45:C45"/>
    <mergeCell ref="B46:C46"/>
    <mergeCell ref="A47:C47"/>
    <mergeCell ref="B48:C48"/>
    <mergeCell ref="A49:C49"/>
    <mergeCell ref="Z5:Z6"/>
    <mergeCell ref="A7:C7"/>
    <mergeCell ref="N5:N6"/>
    <mergeCell ref="O5:O6"/>
    <mergeCell ref="P5:P6"/>
    <mergeCell ref="Q5:Q6"/>
    <mergeCell ref="R5:R6"/>
    <mergeCell ref="S5:S6"/>
    <mergeCell ref="H5:H6"/>
    <mergeCell ref="I5:I6"/>
    <mergeCell ref="J5:J6"/>
    <mergeCell ref="K5:K6"/>
    <mergeCell ref="G5:G6"/>
    <mergeCell ref="A43:C43"/>
    <mergeCell ref="T5:T6"/>
    <mergeCell ref="U5:U6"/>
    <mergeCell ref="V5:Y5"/>
    <mergeCell ref="A8:C8"/>
    <mergeCell ref="B9:C9"/>
    <mergeCell ref="B14:C14"/>
    <mergeCell ref="B17:C17"/>
    <mergeCell ref="A24:C24"/>
    <mergeCell ref="A1:Z1"/>
    <mergeCell ref="A2:Z2"/>
    <mergeCell ref="A3:C4"/>
    <mergeCell ref="D3:Z3"/>
    <mergeCell ref="D4:D6"/>
    <mergeCell ref="E4:G4"/>
    <mergeCell ref="H4:P4"/>
    <mergeCell ref="Q4:T4"/>
    <mergeCell ref="V4:Z4"/>
    <mergeCell ref="L5:L6"/>
    <mergeCell ref="M5:M6"/>
    <mergeCell ref="A5:A6"/>
    <mergeCell ref="B5:B6"/>
    <mergeCell ref="C5:C6"/>
    <mergeCell ref="E5:E6"/>
    <mergeCell ref="F5:F6"/>
  </mergeCells>
  <phoneticPr fontId="2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Sheet1 (2)</vt:lpstr>
      <vt:lpstr>Sheet2</vt:lpstr>
      <vt:lpstr>Sheet3</vt:lpstr>
      <vt:lpstr>아이돌봄제외</vt:lpstr>
      <vt:lpstr>'Sheet1 (2)'!Print_Titles</vt:lpstr>
      <vt:lpstr>아이돌봄제외!Print_Titles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강미선</cp:lastModifiedBy>
  <cp:lastPrinted>2023-03-08T07:34:57Z</cp:lastPrinted>
  <dcterms:created xsi:type="dcterms:W3CDTF">2016-01-12T04:06:30Z</dcterms:created>
  <dcterms:modified xsi:type="dcterms:W3CDTF">2023-04-06T07:29:49Z</dcterms:modified>
</cp:coreProperties>
</file>